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filterPrivacy="1" defaultThemeVersion="166925"/>
  <xr:revisionPtr revIDLastSave="0" documentId="8_{D8C3EDF3-F909-4399-BCC5-C964C2A2C8DF}" xr6:coauthVersionLast="47" xr6:coauthVersionMax="47" xr10:uidLastSave="{00000000-0000-0000-0000-000000000000}"/>
  <workbookProtection workbookAlgorithmName="SHA-512" workbookHashValue="RlHwUD0HViGBBQrY1mVbfGlGl/SLD5BKadg92fX2aOx2inpQsCs/vbNgobojAVmjlgQkwJaI2WTmD72oNrqn4w==" workbookSaltValue="iZQsEctGrxSUXxoRAouLuQ==" workbookSpinCount="100000" lockStructure="1"/>
  <bookViews>
    <workbookView xWindow="-110" yWindow="-110" windowWidth="19420" windowHeight="10420" tabRatio="689" xr2:uid="{DDF2F2A0-F16F-4E11-AC50-984C0355AFC0}"/>
  </bookViews>
  <sheets>
    <sheet name="INSTRUCTIONS" sheetId="5" r:id="rId1"/>
    <sheet name="Project Worksheet " sheetId="9" r:id="rId2"/>
    <sheet name="Calculator" sheetId="3" r:id="rId3"/>
    <sheet name="Standard Eligible Measures" sheetId="7" r:id="rId4"/>
    <sheet name="Useful Life Reference" sheetId="8" r:id="rId5"/>
  </sheets>
  <definedNames>
    <definedName name="Operational_Savings">Calculator!#REF!</definedName>
    <definedName name="_xlnm.Print_Area" localSheetId="0">INSTRUCTIONS!$A$1:$L$22</definedName>
    <definedName name="_xlnm.Print_Area" localSheetId="1">'Project Worksheet '!$B$1:$P$78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9" l="1"/>
  <c r="E33" i="9"/>
  <c r="D48" i="9"/>
  <c r="D49" i="9"/>
  <c r="D50" i="9"/>
  <c r="C42" i="9"/>
  <c r="C43" i="9"/>
  <c r="C44" i="9"/>
  <c r="C45" i="9"/>
  <c r="C46" i="9"/>
  <c r="C47" i="9"/>
  <c r="C48" i="9"/>
  <c r="C49" i="9"/>
  <c r="C50" i="9"/>
  <c r="C41" i="9"/>
  <c r="E51" i="9" l="1"/>
  <c r="F51" i="9" s="1"/>
  <c r="E52" i="9"/>
  <c r="E53" i="9" l="1"/>
  <c r="C57" i="9" l="1"/>
  <c r="C7" i="9"/>
  <c r="J50" i="9" l="1"/>
  <c r="I41" i="9"/>
  <c r="J41" i="9"/>
  <c r="I42" i="9"/>
  <c r="J42" i="9"/>
  <c r="I43" i="9"/>
  <c r="J43" i="9"/>
  <c r="I44" i="9"/>
  <c r="J44" i="9"/>
  <c r="I45" i="9"/>
  <c r="J45" i="9"/>
  <c r="I46" i="9"/>
  <c r="J46" i="9"/>
  <c r="I47" i="9"/>
  <c r="J47" i="9"/>
  <c r="I27" i="9"/>
  <c r="H27" i="9"/>
  <c r="E32" i="9" s="1"/>
  <c r="F27" i="9"/>
  <c r="J48" i="9"/>
  <c r="J49" i="9"/>
  <c r="J51" i="9" l="1"/>
  <c r="I48" i="9" l="1"/>
  <c r="I49" i="9"/>
  <c r="I50" i="9"/>
  <c r="G51" i="9" l="1"/>
  <c r="H51" i="9" l="1"/>
  <c r="C28" i="9"/>
  <c r="D42" i="9"/>
  <c r="D43" i="9"/>
  <c r="D44" i="9"/>
  <c r="D45" i="9"/>
  <c r="D46" i="9"/>
  <c r="D47" i="9"/>
  <c r="D41" i="9"/>
  <c r="K27" i="9"/>
  <c r="J27" i="9"/>
  <c r="F32" i="9" s="1"/>
  <c r="G27" i="9"/>
  <c r="E27" i="9"/>
  <c r="C32" i="9" s="1"/>
  <c r="F35" i="9" l="1"/>
  <c r="C33" i="9"/>
  <c r="C35" i="9" s="1"/>
  <c r="D33" i="9"/>
  <c r="D35" i="9" s="1"/>
  <c r="E35" i="9"/>
  <c r="B37" i="9" l="1"/>
  <c r="I51" i="9"/>
  <c r="C56" i="9" l="1"/>
  <c r="C58" i="9" s="1"/>
  <c r="C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0" authorId="0" shapeId="0" xr:uid="{5143F543-C398-40B4-9CD8-31E424440113}">
      <text>
        <r>
          <rPr>
            <b/>
            <sz val="9"/>
            <color rgb="FF000000"/>
            <rFont val="Tahoma"/>
            <family val="2"/>
          </rPr>
          <t xml:space="preserve">See Useful Life Reference Tab, for soft costs use zero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AF6B6AA4-2D08-4B0B-A958-DE7D649958BB}">
      <text>
        <r>
          <rPr>
            <b/>
            <sz val="9"/>
            <color rgb="FF000000"/>
            <rFont val="Tahoma"/>
            <family val="2"/>
          </rPr>
          <t>Maximum allowed utility escalation rate is 3%</t>
        </r>
      </text>
    </comment>
    <comment ref="D8" authorId="0" shapeId="0" xr:uid="{7D7CE6EA-89D4-49CF-A64E-81746A094FC5}">
      <text>
        <r>
          <rPr>
            <b/>
            <sz val="9"/>
            <color rgb="FF000000"/>
            <rFont val="Tahoma"/>
            <family val="2"/>
          </rPr>
          <t>Maximum allowed O&amp;M escalation rate is 2%</t>
        </r>
      </text>
    </comment>
  </commentList>
</comments>
</file>

<file path=xl/sharedStrings.xml><?xml version="1.0" encoding="utf-8"?>
<sst xmlns="http://schemas.openxmlformats.org/spreadsheetml/2006/main" count="188" uniqueCount="158">
  <si>
    <t>Greater Nebraska PACE District Independent Third Party Reviewer (GNPD ITPR) Workbook v1.1</t>
  </si>
  <si>
    <t>Updated:</t>
  </si>
  <si>
    <r>
      <rPr>
        <b/>
        <sz val="12"/>
        <color rgb="FF000000"/>
        <rFont val="Calibri"/>
        <scheme val="minor"/>
      </rPr>
      <t xml:space="preserve">GNPD ITPR Workbook
</t>
    </r>
    <r>
      <rPr>
        <sz val="12"/>
        <color rgb="FF000000"/>
        <rFont val="Calibri"/>
        <scheme val="minor"/>
      </rPr>
      <t xml:space="preserve">
This tool is designed to help parties determine the C-PACE financing amount eligible for individual projects.
 All GNPD PACE funded projects must achieve a savings to investment (SIR) ratio greater than or equal to 1.0.
The assessment term shall not exceed the weighted average useful life of the energy project paid for by the annual assessments.</t>
    </r>
  </si>
  <si>
    <r>
      <rPr>
        <b/>
        <sz val="12"/>
        <color theme="1"/>
        <rFont val="Calibri"/>
        <family val="2"/>
        <scheme val="minor"/>
      </rPr>
      <t>INSTRUCTIONS:</t>
    </r>
    <r>
      <rPr>
        <sz val="12"/>
        <color theme="1"/>
        <rFont val="Calibri"/>
        <family val="2"/>
        <scheme val="minor"/>
      </rPr>
      <t xml:space="preserve">
Start with the </t>
    </r>
    <r>
      <rPr>
        <b/>
        <sz val="12"/>
        <color theme="4"/>
        <rFont val="Calibri"/>
        <family val="2"/>
        <scheme val="minor"/>
      </rPr>
      <t>"Project Worksheet"</t>
    </r>
    <r>
      <rPr>
        <sz val="12"/>
        <color theme="1"/>
        <rFont val="Calibri"/>
        <family val="2"/>
        <scheme val="minor"/>
      </rPr>
      <t xml:space="preserve"> Tab and enter all relevant project information 
</t>
    </r>
  </si>
  <si>
    <t>Cells with Yellow are required input field cells</t>
  </si>
  <si>
    <t>Cells with Grey are calculated cells</t>
  </si>
  <si>
    <t>Cells with Blue are information cells</t>
  </si>
  <si>
    <t>Cells with Green/Red are validation cells</t>
  </si>
  <si>
    <t xml:space="preserve">
Copyright © 2025 | Keeping PACE in Texas | Used with permission</t>
  </si>
  <si>
    <t>PROJECT OVERVIEW</t>
  </si>
  <si>
    <t>Project Name</t>
  </si>
  <si>
    <t>Project Address</t>
  </si>
  <si>
    <t>Interest Rate</t>
  </si>
  <si>
    <t>Term (years)</t>
  </si>
  <si>
    <t>Project ITPR Calculations Performed by:</t>
  </si>
  <si>
    <t>PACE Principal Amount ($)</t>
  </si>
  <si>
    <t xml:space="preserve">   Name</t>
  </si>
  <si>
    <t>Savings to Investment Ratio (SIR)</t>
  </si>
  <si>
    <t xml:space="preserve">   Title</t>
  </si>
  <si>
    <t xml:space="preserve">   Organization</t>
  </si>
  <si>
    <t xml:space="preserve">   Phone #</t>
  </si>
  <si>
    <t xml:space="preserve">   Email</t>
  </si>
  <si>
    <t>ELGIBLE MEASURES  SUMMARY</t>
  </si>
  <si>
    <t>Measure 
#</t>
  </si>
  <si>
    <t xml:space="preserve"> Eligible Measures </t>
  </si>
  <si>
    <t>Description</t>
  </si>
  <si>
    <t>Annual Utility Savings/Production</t>
  </si>
  <si>
    <t>Electricity</t>
  </si>
  <si>
    <t>Water</t>
  </si>
  <si>
    <t>Natural Gas</t>
  </si>
  <si>
    <t>Baseline (kWh/yr)</t>
  </si>
  <si>
    <t>Energy Conservation Measure Savings (kWh/yr)</t>
  </si>
  <si>
    <r>
      <rPr>
        <b/>
        <sz val="10"/>
        <color theme="1"/>
        <rFont val="Calibri"/>
        <family val="2"/>
        <scheme val="minor"/>
      </rPr>
      <t xml:space="preserve">Electricity Generation </t>
    </r>
    <r>
      <rPr>
        <b/>
        <sz val="11"/>
        <color theme="1"/>
        <rFont val="Calibri"/>
        <family val="2"/>
        <scheme val="minor"/>
      </rPr>
      <t>(kW/yr)</t>
    </r>
  </si>
  <si>
    <t>Baseline
(Kgal/yr)</t>
  </si>
  <si>
    <t>Energy Conservation Measure Savings (Kgal/yr)</t>
  </si>
  <si>
    <t>Baseline (therms/yr)</t>
  </si>
  <si>
    <t>Energy Conservation Measure Savings (therms/yr)</t>
  </si>
  <si>
    <t>Subtotal</t>
  </si>
  <si>
    <t>Number of Eligible Measures:</t>
  </si>
  <si>
    <t>kWh/yr</t>
  </si>
  <si>
    <t>Kgal/yr</t>
  </si>
  <si>
    <t>therms/yr</t>
  </si>
  <si>
    <t>UTILITY COST SUMMARY</t>
  </si>
  <si>
    <t xml:space="preserve">Utility  </t>
  </si>
  <si>
    <r>
      <rPr>
        <b/>
        <sz val="10"/>
        <color theme="1"/>
        <rFont val="Calibri"/>
        <family val="2"/>
        <scheme val="minor"/>
      </rPr>
      <t>Electricity Consumption</t>
    </r>
    <r>
      <rPr>
        <b/>
        <sz val="11"/>
        <color theme="1"/>
        <rFont val="Calibri"/>
        <family val="2"/>
        <scheme val="minor"/>
      </rPr>
      <t xml:space="preserve">
(kWh/yr)</t>
    </r>
  </si>
  <si>
    <t>Electricity Production (kWh/yr)</t>
  </si>
  <si>
    <t>Water Consumption (Kgal/yr)</t>
  </si>
  <si>
    <t>Natural Gas Consumption (therms/yr)</t>
  </si>
  <si>
    <t>Baseline</t>
  </si>
  <si>
    <t>NA</t>
  </si>
  <si>
    <t>Use After Project</t>
  </si>
  <si>
    <t>Utility Price ($/unit)</t>
  </si>
  <si>
    <t>Annual Savings ($)</t>
  </si>
  <si>
    <t>Total Year 1 Utility Savings ($)</t>
  </si>
  <si>
    <t>Financial Analysis</t>
  </si>
  <si>
    <t>Measure #</t>
  </si>
  <si>
    <t>Eligible Measures</t>
  </si>
  <si>
    <t>Measure Cost ($)</t>
  </si>
  <si>
    <t>Measure Useful Life (years)</t>
  </si>
  <si>
    <t>Utility Savings Year 1 ($)</t>
  </si>
  <si>
    <t>O&amp;M Savings Year 1 ($)</t>
  </si>
  <si>
    <t>Project Term Utility Savings ($)</t>
  </si>
  <si>
    <t>Project Term O&amp;M Savings ($)</t>
  </si>
  <si>
    <t>Total installed measures</t>
  </si>
  <si>
    <t>Total soft costs</t>
  </si>
  <si>
    <t>Total Financing Amount</t>
  </si>
  <si>
    <t>Utility and O&amp;M Savings</t>
  </si>
  <si>
    <t>Principal Investment</t>
  </si>
  <si>
    <t>SIR</t>
  </si>
  <si>
    <t>Copyright © 2025 | Keeping PACE in Texas | Used with permission</t>
  </si>
  <si>
    <t>How To Calculate Utility Escalation Rate</t>
  </si>
  <si>
    <t xml:space="preserve">Use NIST calculator: https://pages.nist.gov/eerc/   </t>
  </si>
  <si>
    <t>Calculate Total Escalation</t>
  </si>
  <si>
    <t>Utility Escalation Rate</t>
  </si>
  <si>
    <t>O&amp;M Escalation Rate</t>
  </si>
  <si>
    <t>STANDARD ELIGIBLE MEASURES LIST</t>
  </si>
  <si>
    <t>DESCRIPTION</t>
  </si>
  <si>
    <r>
      <rPr>
        <sz val="10"/>
        <rFont val="Calibri"/>
        <family val="2"/>
        <scheme val="minor"/>
      </rPr>
      <t>EXAMPLES</t>
    </r>
    <r>
      <rPr>
        <sz val="8"/>
        <rFont val="Calibri"/>
        <family val="2"/>
        <scheme val="minor"/>
      </rPr>
      <t xml:space="preserve"> (including but not limited to)</t>
    </r>
  </si>
  <si>
    <t>Energy Project: Energy Efficiency Improvement / Renewable Energy System Measures</t>
  </si>
  <si>
    <t xml:space="preserve">01.0   Lighting </t>
  </si>
  <si>
    <t>Energy saving lighting fixtures
Lighting controls</t>
  </si>
  <si>
    <t>02.0   HVAC</t>
  </si>
  <si>
    <t>High efficiency chillers, boilers, and furnaces
Heat pumps
Variable speed drives on motors, fans, and pumps</t>
  </si>
  <si>
    <t>03.0   Electrical</t>
  </si>
  <si>
    <t>Installation or upgrade of electrical wiring or outlets to charge a motor vehicle that is fully or partially powered by electricity</t>
  </si>
  <si>
    <t>04.0   Building Envelope</t>
  </si>
  <si>
    <t>Windows that reduce energy consumption
Envelope insulation  (roof/exterior walls)
Caulking, weatherstriping, air sealing</t>
  </si>
  <si>
    <t>05.0   Water Efficiency</t>
  </si>
  <si>
    <t>Rainwater cisterens
EPA WaterSense labeled fixtures
EPA WaterSense labled irrigation controllers</t>
  </si>
  <si>
    <t>06.0   Renewable Energy Systems</t>
  </si>
  <si>
    <t>Solar power
Wind power
Geothermal energy</t>
  </si>
  <si>
    <t>07.0   Energy Efficiency Related Item</t>
  </si>
  <si>
    <t>Not to exceed 25% of the total energy project cost</t>
  </si>
  <si>
    <t>OTHER ELIGIBLE EXPENSES</t>
  </si>
  <si>
    <t>08.0   Indirect Costs/Soft Costs</t>
  </si>
  <si>
    <t>GNPD Administration Fee
Capitalized Interest
ITPR costs</t>
  </si>
  <si>
    <t>Dropdowns</t>
  </si>
  <si>
    <t>SEM Table</t>
  </si>
  <si>
    <t>Copyright © 2025 | Keeping PACE in Texas | Used with permisssion</t>
  </si>
  <si>
    <r>
      <rPr>
        <b/>
        <sz val="11"/>
        <color theme="1"/>
        <rFont val="Calibri"/>
        <family val="2"/>
        <scheme val="minor"/>
      </rPr>
      <t xml:space="preserve">     Estimated Useful Life</t>
    </r>
    <r>
      <rPr>
        <sz val="11"/>
        <color theme="1"/>
        <rFont val="Calibri"/>
        <family val="2"/>
        <scheme val="minor"/>
      </rPr>
      <t xml:space="preserve"> – The average number of years that a particular type of mechanical/ electrical equipment, normally maintained, can be expected to perform reliably with reasonable efficiency.    
     Exceptions to these life expectancies may be considered at the discretion of the technical reviewer if, in their opinion, sufficient evidence has been presented to warrant variance from the stated norms.
     Typical life expectancies will be as follows:</t>
    </r>
  </si>
  <si>
    <r>
      <rPr>
        <i/>
        <u/>
        <sz val="12"/>
        <color theme="10"/>
        <rFont val="Calibri"/>
        <family val="2"/>
        <scheme val="minor"/>
      </rPr>
      <t>This list is adapted from the ASHRAE Equipment Life Expectancy chart</t>
    </r>
    <r>
      <rPr>
        <i/>
        <u/>
        <sz val="11"/>
        <color theme="10"/>
        <rFont val="Calibri"/>
        <family val="2"/>
        <scheme val="minor"/>
      </rPr>
      <t xml:space="preserve">
For additional information, visit ASHRAE.org </t>
    </r>
  </si>
  <si>
    <t>Equipment Item</t>
  </si>
  <si>
    <t>Median Years</t>
  </si>
  <si>
    <t>Air Conditioner</t>
  </si>
  <si>
    <t>Unit heaters</t>
  </si>
  <si>
    <t>Window unit</t>
  </si>
  <si>
    <t>Gas or electric</t>
  </si>
  <si>
    <t>Air-cooled condenser</t>
  </si>
  <si>
    <t>Hot water or steam</t>
  </si>
  <si>
    <t>Commercial through-the wall</t>
  </si>
  <si>
    <t>Evaporative condenser</t>
  </si>
  <si>
    <t>Water-cooled package</t>
  </si>
  <si>
    <t>Air terminals</t>
  </si>
  <si>
    <t>Diffusers, grilles, and registers</t>
  </si>
  <si>
    <t>Insulation</t>
  </si>
  <si>
    <t>Heat Pumps</t>
  </si>
  <si>
    <t>Induction and fan coil units</t>
  </si>
  <si>
    <t>Molded</t>
  </si>
  <si>
    <t>Commercial air-to-air</t>
  </si>
  <si>
    <t>VAV and double-duct boxes</t>
  </si>
  <si>
    <t>Blanket</t>
  </si>
  <si>
    <t>Commercial water-to-air</t>
  </si>
  <si>
    <t>Fans</t>
  </si>
  <si>
    <t>Pumps</t>
  </si>
  <si>
    <t>Roof-top Air Conditioners</t>
  </si>
  <si>
    <t>Centrifugal</t>
  </si>
  <si>
    <t>Base-mounted</t>
  </si>
  <si>
    <t>Single-zone</t>
  </si>
  <si>
    <t>Axial</t>
  </si>
  <si>
    <t>Pipe-mounted</t>
  </si>
  <si>
    <t>Multi-zone</t>
  </si>
  <si>
    <t>Propeller</t>
  </si>
  <si>
    <t>Sump and well</t>
  </si>
  <si>
    <t>Ventilating roof-mounted</t>
  </si>
  <si>
    <t>Condensate</t>
  </si>
  <si>
    <t>Boilers, hot water (steam)</t>
  </si>
  <si>
    <t>Steel water-tube</t>
  </si>
  <si>
    <t>24 (30)</t>
  </si>
  <si>
    <t>Packaged chillers</t>
  </si>
  <si>
    <t>Reciprocating engines</t>
  </si>
  <si>
    <t>Steel fire-tube</t>
  </si>
  <si>
    <t>25 (25)</t>
  </si>
  <si>
    <t>Reciprocating</t>
  </si>
  <si>
    <t xml:space="preserve">Cast iron </t>
  </si>
  <si>
    <t>35 (30)</t>
  </si>
  <si>
    <t>Steam turbines</t>
  </si>
  <si>
    <t>Electric</t>
  </si>
  <si>
    <t>Absorption</t>
  </si>
  <si>
    <t>Controls</t>
  </si>
  <si>
    <t>Burners</t>
  </si>
  <si>
    <t>Cooling towers</t>
  </si>
  <si>
    <t>Pneumatic</t>
  </si>
  <si>
    <t>Galvanized metal</t>
  </si>
  <si>
    <t>Furnaces</t>
  </si>
  <si>
    <t>Wood</t>
  </si>
  <si>
    <t>Electronic</t>
  </si>
  <si>
    <t>Gas or oil-fired</t>
  </si>
  <si>
    <t>Ceramic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</si>
</sst>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quot;$&quot;#,##0.0000"/>
    <numFmt numFmtId="168" formatCode="_(&quot;$&quot;* #,##0_);_(&quot;$&quot;* \(#,##0\);_(&quot;$&quot;* &quot;-&quot;??_);_(@_)"/>
  </numFmts>
  <fonts count="4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Georgia"/>
      <family val="2"/>
    </font>
    <font>
      <sz val="10"/>
      <name val="Arial"/>
      <family val="2"/>
    </font>
    <font>
      <sz val="11"/>
      <color rgb="FFFF0000"/>
      <name val="Calibri"/>
      <family val="2"/>
      <scheme val="minor"/>
    </font>
    <font>
      <sz val="8"/>
      <color theme="1"/>
      <name val="Calibri"/>
      <family val="2"/>
      <scheme val="minor"/>
    </font>
    <font>
      <i/>
      <sz val="11"/>
      <color theme="1"/>
      <name val="Calibri"/>
      <family val="2"/>
      <scheme val="minor"/>
    </font>
    <font>
      <sz val="9"/>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1"/>
      <color rgb="FF9C5700"/>
      <name val="Calibri"/>
      <family val="2"/>
      <scheme val="minor"/>
    </font>
    <font>
      <u/>
      <sz val="11"/>
      <color theme="10"/>
      <name val="Calibri"/>
      <family val="2"/>
      <scheme val="minor"/>
    </font>
    <font>
      <b/>
      <sz val="11"/>
      <color rgb="FFFF3300"/>
      <name val="Calibri"/>
      <family val="2"/>
      <scheme val="minor"/>
    </font>
    <font>
      <b/>
      <i/>
      <sz val="11"/>
      <color rgb="FFFF0000"/>
      <name val="Calibri"/>
      <family val="2"/>
      <scheme val="minor"/>
    </font>
    <font>
      <b/>
      <i/>
      <sz val="10"/>
      <color theme="1"/>
      <name val="Calibri"/>
      <family val="2"/>
      <scheme val="minor"/>
    </font>
    <font>
      <b/>
      <sz val="10"/>
      <color rgb="FFFF3300"/>
      <name val="Calibri"/>
      <family val="2"/>
      <scheme val="minor"/>
    </font>
    <font>
      <i/>
      <sz val="10"/>
      <color theme="1"/>
      <name val="Calibri"/>
      <family val="2"/>
      <scheme val="minor"/>
    </font>
    <font>
      <sz val="8"/>
      <name val="Calibri"/>
      <family val="2"/>
      <scheme val="minor"/>
    </font>
    <font>
      <sz val="10"/>
      <name val="Calibri"/>
      <family val="2"/>
      <scheme val="minor"/>
    </font>
    <font>
      <i/>
      <sz val="11"/>
      <color theme="5"/>
      <name val="Calibri"/>
      <family val="2"/>
      <scheme val="minor"/>
    </font>
    <font>
      <b/>
      <sz val="10.5"/>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sz val="11"/>
      <color theme="4"/>
      <name val="Calibri"/>
      <family val="2"/>
      <scheme val="minor"/>
    </font>
    <font>
      <b/>
      <sz val="12"/>
      <color theme="4"/>
      <name val="Calibri"/>
      <family val="2"/>
      <scheme val="minor"/>
    </font>
    <font>
      <u/>
      <sz val="12"/>
      <color theme="1"/>
      <name val="Calibri"/>
      <family val="2"/>
      <scheme val="minor"/>
    </font>
    <font>
      <b/>
      <sz val="18"/>
      <color theme="0"/>
      <name val="Calibri"/>
      <family val="2"/>
      <scheme val="minor"/>
    </font>
    <font>
      <b/>
      <sz val="16"/>
      <color theme="0"/>
      <name val="Calibri"/>
      <family val="2"/>
      <scheme val="minor"/>
    </font>
    <font>
      <i/>
      <u/>
      <sz val="11"/>
      <color theme="10"/>
      <name val="Calibri"/>
      <family val="2"/>
      <scheme val="minor"/>
    </font>
    <font>
      <i/>
      <u/>
      <sz val="12"/>
      <color theme="10"/>
      <name val="Calibri"/>
      <family val="2"/>
      <scheme val="minor"/>
    </font>
    <font>
      <b/>
      <sz val="9"/>
      <color rgb="FF000000"/>
      <name val="Tahoma"/>
      <family val="2"/>
    </font>
    <font>
      <b/>
      <i/>
      <sz val="14"/>
      <color theme="1"/>
      <name val="Calibri"/>
      <family val="2"/>
      <scheme val="minor"/>
    </font>
    <font>
      <b/>
      <sz val="12"/>
      <color rgb="FF000000"/>
      <name val="Calibri"/>
      <scheme val="minor"/>
    </font>
    <font>
      <sz val="12"/>
      <color rgb="FF000000"/>
      <name val="Calibri"/>
      <scheme val="minor"/>
    </font>
  </fonts>
  <fills count="19">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5"/>
      </patternFill>
    </fill>
    <fill>
      <patternFill patternType="solid">
        <fgColor theme="8"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EB9C"/>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2F75B5"/>
        <bgColor indexed="64"/>
      </patternFill>
    </fill>
    <fill>
      <patternFill patternType="solid">
        <fgColor rgb="FFDEEBF9"/>
        <bgColor indexed="64"/>
      </patternFill>
    </fill>
    <fill>
      <patternFill patternType="solid">
        <fgColor rgb="FFD8D9D9"/>
        <bgColor indexed="64"/>
      </patternFill>
    </fill>
    <fill>
      <patternFill patternType="solid">
        <fgColor rgb="FFFFF3CC"/>
        <bgColor indexed="64"/>
      </patternFill>
    </fill>
    <fill>
      <gradientFill>
        <stop position="0">
          <color theme="9" tint="0.59999389629810485"/>
        </stop>
        <stop position="1">
          <color rgb="FFFF5050"/>
        </stop>
      </gradientFill>
    </fill>
    <fill>
      <gradientFill>
        <stop position="0">
          <color theme="9" tint="0.40000610370189521"/>
        </stop>
        <stop position="1">
          <color rgb="FFFF5050"/>
        </stop>
      </gradientFill>
    </fill>
  </fills>
  <borders count="47">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medium">
        <color auto="1"/>
      </top>
      <bottom style="medium">
        <color auto="1"/>
      </bottom>
      <diagonal/>
    </border>
    <border>
      <left/>
      <right/>
      <top style="thin">
        <color theme="8" tint="-0.249977111117893"/>
      </top>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indexed="64"/>
      </right>
      <top style="thin">
        <color indexed="64"/>
      </top>
      <bottom/>
      <diagonal/>
    </border>
    <border>
      <left style="thin">
        <color indexed="64"/>
      </left>
      <right/>
      <top style="thin">
        <color auto="1"/>
      </top>
      <bottom/>
      <diagonal/>
    </border>
    <border>
      <left style="medium">
        <color indexed="64"/>
      </left>
      <right style="medium">
        <color indexed="64"/>
      </right>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thick">
        <color auto="1"/>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0" fontId="7" fillId="0" borderId="0"/>
    <xf numFmtId="0" fontId="2" fillId="5" borderId="0" applyNumberFormat="0" applyBorder="0" applyAlignment="0" applyProtection="0"/>
    <xf numFmtId="0" fontId="2" fillId="6" borderId="0" applyNumberFormat="0" applyBorder="0" applyAlignment="0" applyProtection="0"/>
    <xf numFmtId="0" fontId="16" fillId="0" borderId="0" applyNumberFormat="0" applyFill="0" applyBorder="0" applyAlignment="0" applyProtection="0"/>
    <xf numFmtId="43" fontId="2" fillId="0" borderId="0" applyFont="0" applyFill="0" applyBorder="0" applyAlignment="0" applyProtection="0"/>
  </cellStyleXfs>
  <cellXfs count="256">
    <xf numFmtId="0" fontId="0" fillId="0" borderId="0" xfId="0"/>
    <xf numFmtId="0" fontId="3" fillId="0" borderId="0" xfId="0" applyFont="1"/>
    <xf numFmtId="0" fontId="8" fillId="0" borderId="0" xfId="0" applyFont="1"/>
    <xf numFmtId="0" fontId="10" fillId="0" borderId="0" xfId="0" applyFont="1"/>
    <xf numFmtId="0" fontId="0" fillId="0" borderId="0" xfId="0" applyAlignment="1">
      <alignment wrapText="1"/>
    </xf>
    <xf numFmtId="0" fontId="8" fillId="0" borderId="0" xfId="0" applyFont="1" applyAlignment="1">
      <alignment wrapText="1"/>
    </xf>
    <xf numFmtId="0" fontId="13" fillId="0" borderId="0" xfId="0" applyFont="1" applyAlignment="1">
      <alignment wrapText="1"/>
    </xf>
    <xf numFmtId="0" fontId="17" fillId="0" borderId="0" xfId="0" applyFont="1"/>
    <xf numFmtId="0" fontId="20" fillId="0" borderId="0" xfId="0" applyFont="1"/>
    <xf numFmtId="0" fontId="21" fillId="0" borderId="0" xfId="0" applyFont="1"/>
    <xf numFmtId="0" fontId="5" fillId="0" borderId="0" xfId="0" applyFont="1"/>
    <xf numFmtId="0" fontId="0" fillId="3" borderId="2" xfId="0" applyFill="1" applyBorder="1" applyAlignment="1">
      <alignment horizontal="center"/>
    </xf>
    <xf numFmtId="0" fontId="22" fillId="3" borderId="26" xfId="0" applyFont="1" applyFill="1" applyBorder="1"/>
    <xf numFmtId="0" fontId="9" fillId="0" borderId="0" xfId="0" applyFont="1"/>
    <xf numFmtId="0" fontId="3" fillId="11" borderId="2" xfId="0" applyFont="1" applyFill="1" applyBorder="1" applyAlignment="1">
      <alignment vertical="center"/>
    </xf>
    <xf numFmtId="0" fontId="9" fillId="11" borderId="26" xfId="0" applyFont="1" applyFill="1" applyBorder="1" applyAlignment="1">
      <alignment wrapText="1"/>
    </xf>
    <xf numFmtId="0" fontId="9" fillId="11" borderId="26" xfId="0" applyFont="1" applyFill="1" applyBorder="1"/>
    <xf numFmtId="0" fontId="9" fillId="10" borderId="26" xfId="0" applyFont="1" applyFill="1" applyBorder="1" applyAlignment="1">
      <alignment wrapText="1"/>
    </xf>
    <xf numFmtId="0" fontId="3" fillId="10" borderId="2" xfId="0" applyFont="1" applyFill="1" applyBorder="1" applyAlignment="1">
      <alignment vertical="center"/>
    </xf>
    <xf numFmtId="165" fontId="19" fillId="0" borderId="22" xfId="0" applyNumberFormat="1" applyFont="1" applyBorder="1"/>
    <xf numFmtId="0" fontId="24" fillId="0" borderId="0" xfId="0" applyFont="1"/>
    <xf numFmtId="0" fontId="3" fillId="0" borderId="0" xfId="0" applyFont="1" applyAlignment="1" applyProtection="1">
      <alignment vertical="center"/>
      <protection hidden="1"/>
    </xf>
    <xf numFmtId="0" fontId="30" fillId="0" borderId="0" xfId="0" applyFont="1" applyAlignment="1">
      <alignment wrapText="1"/>
    </xf>
    <xf numFmtId="0" fontId="0" fillId="0" borderId="0" xfId="0" applyProtection="1">
      <protection locked="0"/>
    </xf>
    <xf numFmtId="0" fontId="3" fillId="0" borderId="0" xfId="0" applyFont="1" applyProtection="1">
      <protection locked="0"/>
    </xf>
    <xf numFmtId="166" fontId="0" fillId="0" borderId="0" xfId="2" applyNumberFormat="1" applyFont="1" applyProtection="1">
      <protection locked="0"/>
    </xf>
    <xf numFmtId="164" fontId="9" fillId="0" borderId="0" xfId="0" applyNumberFormat="1" applyFont="1" applyProtection="1">
      <protection locked="0"/>
    </xf>
    <xf numFmtId="0" fontId="10" fillId="0" borderId="0" xfId="0" applyFont="1" applyProtection="1">
      <protection locked="0"/>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protection locked="0"/>
    </xf>
    <xf numFmtId="0" fontId="18" fillId="0" borderId="0" xfId="0" applyFont="1" applyProtection="1">
      <protection locked="0"/>
    </xf>
    <xf numFmtId="0" fontId="0" fillId="0" borderId="0" xfId="0" applyAlignment="1" applyProtection="1">
      <alignment vertical="center" wrapText="1"/>
      <protection locked="0"/>
    </xf>
    <xf numFmtId="0" fontId="0" fillId="0" borderId="0" xfId="0" applyAlignment="1" applyProtection="1">
      <alignment horizontal="left"/>
      <protection locked="0"/>
    </xf>
    <xf numFmtId="0" fontId="2" fillId="0" borderId="0" xfId="7" applyFill="1" applyBorder="1" applyAlignment="1" applyProtection="1">
      <alignment horizontal="left" vertical="center" wrapText="1"/>
      <protection locked="0"/>
    </xf>
    <xf numFmtId="0" fontId="5" fillId="0" borderId="0" xfId="0" applyFont="1" applyAlignment="1" applyProtection="1">
      <alignment horizontal="left"/>
      <protection locked="0"/>
    </xf>
    <xf numFmtId="0" fontId="5" fillId="0" borderId="0" xfId="0" applyFont="1" applyAlignment="1" applyProtection="1">
      <alignment horizontal="center"/>
      <protection locked="0"/>
    </xf>
    <xf numFmtId="4" fontId="0" fillId="7" borderId="26" xfId="0" applyNumberFormat="1" applyFill="1" applyBorder="1" applyAlignment="1" applyProtection="1">
      <alignment horizontal="center"/>
      <protection locked="0"/>
    </xf>
    <xf numFmtId="6" fontId="0" fillId="0" borderId="0" xfId="0" applyNumberFormat="1" applyProtection="1">
      <protection locked="0"/>
    </xf>
    <xf numFmtId="0" fontId="0" fillId="0" borderId="33" xfId="0" applyBorder="1" applyProtection="1">
      <protection locked="0"/>
    </xf>
    <xf numFmtId="164" fontId="0" fillId="0" borderId="0" xfId="0" applyNumberFormat="1" applyProtection="1">
      <protection locked="0"/>
    </xf>
    <xf numFmtId="0" fontId="3" fillId="0" borderId="12" xfId="0" applyFont="1" applyBorder="1" applyAlignment="1" applyProtection="1">
      <alignment horizontal="right"/>
      <protection locked="0"/>
    </xf>
    <xf numFmtId="0" fontId="0" fillId="0" borderId="12" xfId="0" applyBorder="1" applyAlignment="1" applyProtection="1">
      <alignment horizontal="left"/>
      <protection locked="0"/>
    </xf>
    <xf numFmtId="0" fontId="0" fillId="0" borderId="12" xfId="0" applyBorder="1" applyProtection="1">
      <protection locked="0"/>
    </xf>
    <xf numFmtId="3" fontId="0" fillId="0" borderId="0" xfId="0" applyNumberFormat="1" applyAlignment="1" applyProtection="1">
      <alignment horizontal="center"/>
      <protection locked="0"/>
    </xf>
    <xf numFmtId="164" fontId="0" fillId="7" borderId="17" xfId="0" applyNumberFormat="1" applyFill="1" applyBorder="1" applyAlignment="1" applyProtection="1">
      <alignment horizontal="center"/>
      <protection locked="0"/>
    </xf>
    <xf numFmtId="164" fontId="3" fillId="0" borderId="0" xfId="0" applyNumberFormat="1" applyFont="1" applyAlignment="1" applyProtection="1">
      <alignment horizontal="center"/>
      <protection locked="0"/>
    </xf>
    <xf numFmtId="0" fontId="0" fillId="0" borderId="0" xfId="0" applyAlignment="1" applyProtection="1">
      <alignment horizontal="center" wrapText="1"/>
      <protection locked="0"/>
    </xf>
    <xf numFmtId="3" fontId="3" fillId="0" borderId="0" xfId="0" applyNumberFormat="1" applyFont="1" applyAlignment="1" applyProtection="1">
      <alignment horizontal="center"/>
      <protection locked="0"/>
    </xf>
    <xf numFmtId="0" fontId="28" fillId="0" borderId="0" xfId="0" applyFont="1" applyAlignment="1" applyProtection="1">
      <alignment horizontal="center"/>
      <protection locked="0"/>
    </xf>
    <xf numFmtId="164" fontId="11" fillId="0" borderId="0" xfId="1" applyNumberFormat="1" applyFont="1" applyFill="1" applyBorder="1" applyAlignment="1" applyProtection="1">
      <alignment horizontal="right"/>
      <protection locked="0"/>
    </xf>
    <xf numFmtId="0" fontId="4" fillId="0" borderId="0" xfId="0" applyFont="1" applyProtection="1">
      <protection locked="0"/>
    </xf>
    <xf numFmtId="44" fontId="0" fillId="0" borderId="0" xfId="1" applyFont="1" applyFill="1" applyBorder="1" applyAlignment="1" applyProtection="1">
      <protection locked="0"/>
    </xf>
    <xf numFmtId="44" fontId="0" fillId="0" borderId="0" xfId="1" applyFont="1" applyBorder="1" applyAlignment="1" applyProtection="1">
      <protection locked="0"/>
    </xf>
    <xf numFmtId="8" fontId="0" fillId="0" borderId="0" xfId="1" applyNumberFormat="1" applyFont="1" applyBorder="1" applyAlignment="1" applyProtection="1">
      <protection locked="0"/>
    </xf>
    <xf numFmtId="44" fontId="11" fillId="0" borderId="0" xfId="1" applyFont="1" applyFill="1" applyBorder="1" applyAlignment="1" applyProtection="1">
      <alignment horizontal="right"/>
      <protection locked="0"/>
    </xf>
    <xf numFmtId="10" fontId="0" fillId="0" borderId="0" xfId="0" applyNumberFormat="1" applyProtection="1">
      <protection locked="0"/>
    </xf>
    <xf numFmtId="10" fontId="10" fillId="0" borderId="0" xfId="0" applyNumberFormat="1" applyFont="1" applyProtection="1">
      <protection locked="0"/>
    </xf>
    <xf numFmtId="164" fontId="27" fillId="0" borderId="0" xfId="0" applyNumberFormat="1" applyFont="1" applyAlignment="1" applyProtection="1">
      <alignment horizontal="right"/>
      <protection locked="0"/>
    </xf>
    <xf numFmtId="43" fontId="10" fillId="0" borderId="0" xfId="10" applyFont="1" applyFill="1" applyBorder="1" applyAlignment="1" applyProtection="1">
      <protection locked="0"/>
    </xf>
    <xf numFmtId="0" fontId="27" fillId="0" borderId="0" xfId="0" applyFont="1" applyAlignment="1" applyProtection="1">
      <alignment horizontal="right"/>
      <protection locked="0"/>
    </xf>
    <xf numFmtId="44" fontId="29" fillId="0" borderId="0" xfId="1" applyFont="1" applyFill="1" applyBorder="1" applyAlignment="1" applyProtection="1">
      <alignment horizontal="right"/>
      <protection locked="0"/>
    </xf>
    <xf numFmtId="4" fontId="0" fillId="0" borderId="0" xfId="0" applyNumberFormat="1" applyProtection="1">
      <protection locked="0"/>
    </xf>
    <xf numFmtId="0" fontId="3" fillId="5" borderId="2" xfId="7" applyFont="1" applyBorder="1" applyAlignment="1" applyProtection="1">
      <alignment horizontal="center" vertical="center" wrapText="1"/>
    </xf>
    <xf numFmtId="0" fontId="3" fillId="5" borderId="26" xfId="7" applyFont="1" applyBorder="1" applyAlignment="1" applyProtection="1">
      <alignment horizontal="center" vertical="center" wrapText="1"/>
    </xf>
    <xf numFmtId="0" fontId="0" fillId="2" borderId="1" xfId="0" applyFill="1" applyBorder="1"/>
    <xf numFmtId="0" fontId="0" fillId="2" borderId="28" xfId="0" applyFill="1" applyBorder="1"/>
    <xf numFmtId="0" fontId="3" fillId="2" borderId="15" xfId="0" applyFont="1" applyFill="1" applyBorder="1" applyAlignment="1">
      <alignment horizontal="center" vertical="center" wrapText="1"/>
    </xf>
    <xf numFmtId="164" fontId="27" fillId="0" borderId="0" xfId="0" applyNumberFormat="1" applyFont="1" applyAlignment="1">
      <alignment horizontal="right"/>
    </xf>
    <xf numFmtId="0" fontId="0" fillId="0" borderId="0" xfId="0" applyAlignment="1">
      <alignment horizontal="left" vertical="center" wrapText="1"/>
    </xf>
    <xf numFmtId="0" fontId="0" fillId="2" borderId="0" xfId="0" applyFill="1" applyAlignment="1">
      <alignment horizontal="left" indent="1"/>
    </xf>
    <xf numFmtId="0" fontId="0" fillId="2" borderId="0" xfId="0" applyFill="1" applyAlignment="1">
      <alignment horizontal="left"/>
    </xf>
    <xf numFmtId="0" fontId="0" fillId="2" borderId="0" xfId="0" applyFill="1" applyAlignment="1">
      <alignment horizontal="center"/>
    </xf>
    <xf numFmtId="0" fontId="3" fillId="2" borderId="0" xfId="0" applyFont="1" applyFill="1"/>
    <xf numFmtId="0" fontId="0" fillId="2" borderId="0" xfId="0" applyFill="1"/>
    <xf numFmtId="0" fontId="0" fillId="0" borderId="0" xfId="0" applyAlignment="1" applyProtection="1">
      <alignment vertical="center"/>
      <protection locked="0"/>
    </xf>
    <xf numFmtId="0" fontId="3" fillId="5" borderId="1" xfId="7" applyFont="1" applyBorder="1" applyAlignment="1" applyProtection="1">
      <alignment horizontal="center" vertical="center" wrapText="1"/>
    </xf>
    <xf numFmtId="4" fontId="0" fillId="7" borderId="2" xfId="0" applyNumberFormat="1" applyFill="1" applyBorder="1" applyAlignment="1" applyProtection="1">
      <alignment horizontal="center"/>
      <protection locked="0"/>
    </xf>
    <xf numFmtId="0" fontId="3" fillId="5" borderId="2" xfId="7" applyFont="1" applyBorder="1" applyAlignment="1" applyProtection="1">
      <alignment horizontal="center" vertical="center"/>
    </xf>
    <xf numFmtId="0" fontId="3" fillId="5" borderId="16" xfId="7" applyFont="1" applyBorder="1" applyAlignment="1" applyProtection="1">
      <alignment horizontal="center" vertical="center"/>
    </xf>
    <xf numFmtId="0" fontId="3" fillId="5" borderId="16" xfId="7" applyFont="1" applyBorder="1" applyAlignment="1" applyProtection="1">
      <alignment horizontal="center" vertical="center" wrapText="1"/>
    </xf>
    <xf numFmtId="0" fontId="3" fillId="5" borderId="1" xfId="7" applyFont="1" applyBorder="1" applyAlignment="1" applyProtection="1"/>
    <xf numFmtId="0" fontId="3" fillId="5" borderId="2" xfId="7" applyFont="1" applyBorder="1" applyAlignment="1" applyProtection="1"/>
    <xf numFmtId="9" fontId="3" fillId="5" borderId="2" xfId="7" applyNumberFormat="1" applyFont="1" applyBorder="1" applyAlignment="1" applyProtection="1">
      <alignment vertical="center" wrapText="1"/>
    </xf>
    <xf numFmtId="0" fontId="3" fillId="5" borderId="5" xfId="7" applyFont="1" applyBorder="1" applyAlignment="1" applyProtection="1">
      <alignment vertical="center" wrapText="1"/>
    </xf>
    <xf numFmtId="0" fontId="3" fillId="5" borderId="2" xfId="7" applyFont="1" applyBorder="1" applyAlignment="1" applyProtection="1">
      <alignment vertical="center" wrapText="1"/>
    </xf>
    <xf numFmtId="0" fontId="3" fillId="5" borderId="1" xfId="7" applyFont="1" applyBorder="1" applyAlignment="1" applyProtection="1">
      <alignment vertical="center"/>
    </xf>
    <xf numFmtId="0" fontId="3" fillId="5" borderId="2" xfId="7" applyFont="1" applyBorder="1" applyAlignment="1" applyProtection="1">
      <alignment vertical="center"/>
    </xf>
    <xf numFmtId="0" fontId="3" fillId="2" borderId="2" xfId="0" applyFont="1" applyFill="1" applyBorder="1"/>
    <xf numFmtId="0" fontId="4" fillId="5" borderId="1" xfId="7" applyFont="1" applyBorder="1" applyAlignment="1" applyProtection="1">
      <alignment vertical="center" wrapText="1"/>
    </xf>
    <xf numFmtId="0" fontId="4" fillId="5" borderId="1" xfId="7" applyFont="1" applyBorder="1" applyAlignment="1" applyProtection="1"/>
    <xf numFmtId="2" fontId="15" fillId="9" borderId="19" xfId="2" applyNumberFormat="1" applyFont="1" applyFill="1" applyBorder="1" applyAlignment="1" applyProtection="1">
      <alignment vertical="center" wrapText="1"/>
    </xf>
    <xf numFmtId="0" fontId="25" fillId="2" borderId="19" xfId="0" applyFont="1" applyFill="1" applyBorder="1"/>
    <xf numFmtId="0" fontId="3" fillId="5" borderId="19" xfId="7" applyFont="1" applyBorder="1" applyAlignment="1" applyProtection="1">
      <alignment vertical="center" wrapText="1"/>
    </xf>
    <xf numFmtId="0" fontId="3" fillId="5" borderId="4" xfId="7" applyFont="1" applyBorder="1" applyAlignment="1" applyProtection="1">
      <alignment vertical="center" wrapText="1"/>
    </xf>
    <xf numFmtId="0" fontId="3" fillId="5" borderId="31" xfId="7" applyFont="1" applyBorder="1" applyAlignment="1" applyProtection="1">
      <alignment vertical="center" wrapText="1"/>
    </xf>
    <xf numFmtId="0" fontId="0" fillId="7" borderId="2" xfId="0" applyFill="1" applyBorder="1" applyAlignment="1" applyProtection="1">
      <alignment vertical="center" wrapText="1"/>
      <protection locked="0"/>
    </xf>
    <xf numFmtId="0" fontId="3" fillId="4" borderId="35" xfId="0" applyFont="1" applyFill="1" applyBorder="1"/>
    <xf numFmtId="0" fontId="3" fillId="2" borderId="25" xfId="0" applyFont="1" applyFill="1" applyBorder="1" applyAlignment="1">
      <alignment vertical="center"/>
    </xf>
    <xf numFmtId="0" fontId="3" fillId="2" borderId="28" xfId="0" applyFont="1" applyFill="1" applyBorder="1"/>
    <xf numFmtId="0" fontId="3" fillId="2" borderId="1" xfId="0" applyFont="1" applyFill="1" applyBorder="1"/>
    <xf numFmtId="0" fontId="5" fillId="0" borderId="0" xfId="0" applyFont="1" applyAlignment="1" applyProtection="1">
      <alignment horizontal="center" wrapText="1"/>
      <protection locked="0"/>
    </xf>
    <xf numFmtId="0" fontId="3" fillId="4" borderId="14" xfId="0" applyFont="1" applyFill="1" applyBorder="1" applyAlignment="1">
      <alignment wrapText="1"/>
    </xf>
    <xf numFmtId="0" fontId="3" fillId="5" borderId="21" xfId="7" applyFont="1" applyBorder="1" applyAlignment="1" applyProtection="1">
      <alignment vertical="center" wrapText="1"/>
    </xf>
    <xf numFmtId="0" fontId="0" fillId="7" borderId="2" xfId="0" applyFill="1" applyBorder="1" applyAlignment="1" applyProtection="1">
      <alignment horizontal="center"/>
      <protection locked="0"/>
    </xf>
    <xf numFmtId="0" fontId="0" fillId="7" borderId="17" xfId="0" applyFill="1" applyBorder="1" applyAlignment="1" applyProtection="1">
      <alignment horizontal="center"/>
      <protection locked="0"/>
    </xf>
    <xf numFmtId="0" fontId="3" fillId="0" borderId="0" xfId="0" applyFont="1" applyAlignment="1" applyProtection="1">
      <alignment horizontal="right"/>
      <protection locked="0"/>
    </xf>
    <xf numFmtId="0" fontId="0" fillId="2" borderId="8" xfId="0" applyFill="1" applyBorder="1"/>
    <xf numFmtId="0" fontId="0" fillId="14" borderId="3" xfId="0" applyFill="1" applyBorder="1" applyAlignment="1">
      <alignment horizontal="left"/>
    </xf>
    <xf numFmtId="0" fontId="3" fillId="15" borderId="11" xfId="0" applyFont="1" applyFill="1" applyBorder="1" applyProtection="1">
      <protection locked="0"/>
    </xf>
    <xf numFmtId="44" fontId="2" fillId="4" borderId="2" xfId="1" applyFont="1" applyFill="1" applyBorder="1" applyAlignment="1" applyProtection="1">
      <alignment horizontal="center"/>
    </xf>
    <xf numFmtId="44" fontId="0" fillId="7" borderId="17" xfId="1" applyFont="1" applyFill="1" applyBorder="1" applyAlignment="1" applyProtection="1">
      <alignment horizontal="center"/>
      <protection locked="0"/>
    </xf>
    <xf numFmtId="0" fontId="0" fillId="16" borderId="2" xfId="0" applyFill="1" applyBorder="1" applyAlignment="1" applyProtection="1">
      <alignment vertical="center" wrapText="1"/>
      <protection locked="0"/>
    </xf>
    <xf numFmtId="0" fontId="3" fillId="4" borderId="43" xfId="0" applyFont="1" applyFill="1" applyBorder="1"/>
    <xf numFmtId="0" fontId="5" fillId="14" borderId="29" xfId="0" applyFont="1" applyFill="1" applyBorder="1" applyAlignment="1">
      <alignment horizontal="center"/>
    </xf>
    <xf numFmtId="0" fontId="5" fillId="14" borderId="29" xfId="0" applyFont="1" applyFill="1" applyBorder="1" applyAlignment="1">
      <alignment horizontal="center" wrapText="1"/>
    </xf>
    <xf numFmtId="0" fontId="0" fillId="14" borderId="29" xfId="0" applyFill="1" applyBorder="1" applyAlignment="1">
      <alignment horizontal="center"/>
    </xf>
    <xf numFmtId="0" fontId="5" fillId="14" borderId="44" xfId="0" applyFont="1" applyFill="1" applyBorder="1" applyAlignment="1">
      <alignment horizontal="center" wrapText="1"/>
    </xf>
    <xf numFmtId="0" fontId="10" fillId="2" borderId="1" xfId="0" applyFont="1" applyFill="1" applyBorder="1"/>
    <xf numFmtId="0" fontId="38" fillId="2" borderId="2" xfId="0" applyFont="1" applyFill="1" applyBorder="1" applyAlignment="1">
      <alignment horizontal="center"/>
    </xf>
    <xf numFmtId="8" fontId="0" fillId="7" borderId="2" xfId="1" applyNumberFormat="1" applyFont="1" applyFill="1" applyBorder="1" applyAlignment="1" applyProtection="1">
      <alignment horizontal="center"/>
      <protection locked="0"/>
    </xf>
    <xf numFmtId="4" fontId="0" fillId="0" borderId="0" xfId="0" applyNumberFormat="1" applyAlignment="1">
      <alignment horizontal="center"/>
    </xf>
    <xf numFmtId="14" fontId="0" fillId="0" borderId="0" xfId="0" applyNumberFormat="1"/>
    <xf numFmtId="0" fontId="3" fillId="0" borderId="0" xfId="0" applyFont="1" applyAlignment="1">
      <alignment horizontal="left"/>
    </xf>
    <xf numFmtId="0" fontId="32" fillId="0" borderId="0" xfId="0" applyFont="1" applyAlignment="1">
      <alignment horizontal="right"/>
    </xf>
    <xf numFmtId="0" fontId="33" fillId="13" borderId="18" xfId="0" applyFont="1" applyFill="1" applyBorder="1"/>
    <xf numFmtId="0" fontId="33" fillId="13" borderId="10" xfId="0" applyFont="1" applyFill="1" applyBorder="1"/>
    <xf numFmtId="44" fontId="0" fillId="7" borderId="19" xfId="0" applyNumberFormat="1" applyFill="1" applyBorder="1" applyAlignment="1" applyProtection="1">
      <alignment horizontal="center"/>
      <protection locked="0"/>
    </xf>
    <xf numFmtId="44" fontId="0" fillId="7" borderId="41" xfId="0" applyNumberFormat="1" applyFill="1" applyBorder="1" applyAlignment="1" applyProtection="1">
      <alignment horizontal="center"/>
      <protection locked="0"/>
    </xf>
    <xf numFmtId="0" fontId="1" fillId="0" borderId="0" xfId="0" applyFont="1" applyAlignment="1" applyProtection="1">
      <alignment horizontal="left" vertical="center"/>
      <protection locked="0"/>
    </xf>
    <xf numFmtId="44" fontId="38" fillId="2" borderId="2" xfId="0" applyNumberFormat="1" applyFont="1" applyFill="1" applyBorder="1" applyAlignment="1">
      <alignment horizontal="center"/>
    </xf>
    <xf numFmtId="3" fontId="5" fillId="7" borderId="2" xfId="0" applyNumberFormat="1" applyFont="1" applyFill="1" applyBorder="1" applyAlignment="1" applyProtection="1">
      <alignment horizontal="center"/>
      <protection locked="0"/>
    </xf>
    <xf numFmtId="3" fontId="0" fillId="7" borderId="2" xfId="0" applyNumberFormat="1" applyFill="1" applyBorder="1" applyAlignment="1" applyProtection="1">
      <alignment horizontal="center"/>
      <protection locked="0"/>
    </xf>
    <xf numFmtId="0" fontId="4" fillId="5" borderId="2" xfId="7" applyFont="1" applyBorder="1" applyAlignment="1" applyProtection="1">
      <alignment horizontal="center" vertical="center" wrapText="1"/>
    </xf>
    <xf numFmtId="0" fontId="12" fillId="13" borderId="30" xfId="8" applyFont="1" applyFill="1" applyBorder="1" applyAlignment="1" applyProtection="1"/>
    <xf numFmtId="0" fontId="12" fillId="13" borderId="23" xfId="8" applyFont="1" applyFill="1" applyBorder="1" applyAlignment="1" applyProtection="1"/>
    <xf numFmtId="0" fontId="12" fillId="13" borderId="24" xfId="8" applyFont="1" applyFill="1" applyBorder="1" applyAlignment="1" applyProtection="1"/>
    <xf numFmtId="0" fontId="12" fillId="13" borderId="18" xfId="0" applyFont="1" applyFill="1" applyBorder="1"/>
    <xf numFmtId="0" fontId="12" fillId="13" borderId="10" xfId="0" applyFont="1" applyFill="1" applyBorder="1"/>
    <xf numFmtId="0" fontId="12" fillId="13" borderId="45" xfId="0" applyFont="1" applyFill="1" applyBorder="1"/>
    <xf numFmtId="0" fontId="5" fillId="7" borderId="2"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protection locked="0"/>
    </xf>
    <xf numFmtId="0" fontId="5" fillId="7" borderId="26" xfId="0" applyFont="1" applyFill="1" applyBorder="1" applyAlignment="1" applyProtection="1">
      <alignment horizontal="center"/>
      <protection locked="0"/>
    </xf>
    <xf numFmtId="0" fontId="5" fillId="7" borderId="27" xfId="0" applyFont="1" applyFill="1" applyBorder="1" applyAlignment="1" applyProtection="1">
      <alignment horizontal="center"/>
      <protection locked="0"/>
    </xf>
    <xf numFmtId="14" fontId="14" fillId="2" borderId="2" xfId="7" applyNumberFormat="1" applyFont="1" applyFill="1" applyBorder="1" applyAlignment="1" applyProtection="1">
      <alignment horizontal="left" vertical="center" wrapText="1"/>
    </xf>
    <xf numFmtId="14" fontId="1" fillId="0" borderId="0" xfId="0" applyNumberFormat="1" applyFont="1" applyAlignment="1">
      <alignment horizontal="left"/>
    </xf>
    <xf numFmtId="0" fontId="9" fillId="0" borderId="0" xfId="0" applyFont="1" applyAlignment="1">
      <alignment wrapText="1"/>
    </xf>
    <xf numFmtId="168" fontId="2" fillId="15" borderId="2" xfId="1" applyNumberFormat="1" applyFont="1" applyFill="1" applyBorder="1" applyAlignment="1" applyProtection="1">
      <alignment vertical="center" wrapText="1"/>
    </xf>
    <xf numFmtId="0" fontId="3" fillId="4" borderId="2" xfId="0" applyFont="1" applyFill="1" applyBorder="1" applyAlignment="1" applyProtection="1">
      <alignment horizontal="center"/>
    </xf>
    <xf numFmtId="3" fontId="0" fillId="4" borderId="2" xfId="0" applyNumberFormat="1" applyFill="1" applyBorder="1" applyAlignment="1" applyProtection="1">
      <alignment horizontal="center"/>
    </xf>
    <xf numFmtId="4" fontId="0" fillId="4" borderId="2" xfId="0" applyNumberFormat="1" applyFill="1" applyBorder="1" applyAlignment="1" applyProtection="1">
      <alignment horizontal="center"/>
    </xf>
    <xf numFmtId="4" fontId="0" fillId="4" borderId="26" xfId="0" applyNumberFormat="1" applyFill="1" applyBorder="1" applyAlignment="1" applyProtection="1">
      <alignment horizontal="center"/>
    </xf>
    <xf numFmtId="0" fontId="3" fillId="4" borderId="29" xfId="0" applyFont="1" applyFill="1" applyBorder="1" applyAlignment="1" applyProtection="1">
      <alignment horizontal="center"/>
    </xf>
    <xf numFmtId="4" fontId="0" fillId="12" borderId="2" xfId="0" applyNumberFormat="1" applyFill="1" applyBorder="1" applyProtection="1"/>
    <xf numFmtId="4" fontId="0" fillId="12" borderId="2" xfId="0" applyNumberFormat="1" applyFill="1" applyBorder="1" applyAlignment="1" applyProtection="1">
      <alignment horizontal="center"/>
    </xf>
    <xf numFmtId="8" fontId="3" fillId="4" borderId="34" xfId="0" applyNumberFormat="1" applyFont="1" applyFill="1" applyBorder="1" applyProtection="1"/>
    <xf numFmtId="164" fontId="3" fillId="4" borderId="34" xfId="0" applyNumberFormat="1" applyFont="1" applyFill="1" applyBorder="1" applyAlignment="1" applyProtection="1">
      <alignment horizontal="center"/>
    </xf>
    <xf numFmtId="8" fontId="0" fillId="4" borderId="42" xfId="0" applyNumberFormat="1" applyFill="1" applyBorder="1" applyProtection="1"/>
    <xf numFmtId="0" fontId="0" fillId="4" borderId="2" xfId="0" applyFill="1" applyBorder="1" applyAlignment="1" applyProtection="1">
      <alignment horizontal="center" vertical="center" wrapText="1"/>
    </xf>
    <xf numFmtId="0" fontId="0" fillId="4" borderId="17" xfId="0" applyFill="1" applyBorder="1" applyAlignment="1" applyProtection="1">
      <alignment horizontal="center" vertical="center" wrapText="1"/>
    </xf>
    <xf numFmtId="164" fontId="10" fillId="15" borderId="2" xfId="0" applyNumberFormat="1" applyFont="1" applyFill="1" applyBorder="1" applyAlignment="1" applyProtection="1">
      <alignment horizontal="center"/>
    </xf>
    <xf numFmtId="2" fontId="0" fillId="0" borderId="0" xfId="0" applyNumberFormat="1" applyFont="1" applyFill="1" applyBorder="1" applyAlignment="1" applyProtection="1">
      <alignment horizontal="center"/>
    </xf>
    <xf numFmtId="164" fontId="0" fillId="0" borderId="0" xfId="0" applyNumberFormat="1" applyFont="1" applyFill="1" applyBorder="1" applyAlignment="1" applyProtection="1">
      <alignment horizontal="center"/>
    </xf>
    <xf numFmtId="44" fontId="0" fillId="4" borderId="2" xfId="0" applyNumberFormat="1" applyFill="1" applyBorder="1" applyAlignment="1" applyProtection="1">
      <alignment horizontal="center"/>
    </xf>
    <xf numFmtId="44" fontId="0" fillId="15" borderId="2" xfId="0" applyNumberFormat="1" applyFont="1" applyFill="1" applyBorder="1" applyAlignment="1" applyProtection="1">
      <alignment horizontal="center"/>
    </xf>
    <xf numFmtId="166" fontId="0" fillId="7" borderId="26" xfId="2" applyNumberFormat="1" applyFont="1" applyFill="1" applyBorder="1" applyProtection="1">
      <protection locked="0"/>
    </xf>
    <xf numFmtId="10" fontId="2" fillId="7" borderId="2" xfId="2" applyNumberFormat="1" applyFont="1" applyFill="1" applyBorder="1" applyAlignment="1" applyProtection="1">
      <alignment horizontal="center" vertical="center" wrapText="1"/>
      <protection locked="0"/>
    </xf>
    <xf numFmtId="0" fontId="0" fillId="7" borderId="26" xfId="0" applyFill="1" applyBorder="1" applyAlignment="1" applyProtection="1">
      <alignment horizontal="center" vertical="center" wrapText="1"/>
      <protection locked="0"/>
    </xf>
    <xf numFmtId="2" fontId="3" fillId="15" borderId="2" xfId="2" applyNumberFormat="1" applyFont="1" applyFill="1" applyBorder="1" applyAlignment="1" applyProtection="1">
      <alignment horizontal="center"/>
    </xf>
    <xf numFmtId="44" fontId="0" fillId="4" borderId="2" xfId="1" applyFont="1" applyFill="1" applyBorder="1" applyAlignment="1">
      <alignment horizontal="center"/>
    </xf>
    <xf numFmtId="2" fontId="0" fillId="15" borderId="2" xfId="0" applyNumberFormat="1" applyFont="1" applyFill="1" applyBorder="1" applyAlignment="1" applyProtection="1">
      <alignment horizontal="center"/>
    </xf>
    <xf numFmtId="0" fontId="0" fillId="2" borderId="1" xfId="0" applyFont="1" applyFill="1" applyBorder="1"/>
    <xf numFmtId="167" fontId="0" fillId="7" borderId="17" xfId="0" applyNumberFormat="1" applyFill="1" applyBorder="1" applyAlignment="1" applyProtection="1">
      <alignment horizontal="center"/>
      <protection locked="0"/>
    </xf>
    <xf numFmtId="0" fontId="0" fillId="0" borderId="0" xfId="0" applyAlignment="1" applyProtection="1">
      <alignment horizontal="center"/>
      <protection locked="0"/>
    </xf>
    <xf numFmtId="0" fontId="3" fillId="0" borderId="0" xfId="0" applyFont="1" applyAlignment="1" applyProtection="1">
      <alignment horizontal="center" vertical="center" wrapText="1"/>
      <protection locked="0"/>
    </xf>
    <xf numFmtId="8" fontId="3" fillId="0" borderId="0" xfId="0" applyNumberFormat="1" applyFont="1" applyAlignment="1" applyProtection="1">
      <alignment horizontal="center"/>
      <protection locked="0"/>
    </xf>
    <xf numFmtId="164" fontId="0" fillId="0" borderId="0" xfId="0" applyNumberFormat="1" applyAlignment="1" applyProtection="1">
      <alignment horizontal="center"/>
      <protection locked="0"/>
    </xf>
    <xf numFmtId="8" fontId="0" fillId="0" borderId="0" xfId="0" applyNumberFormat="1" applyAlignment="1" applyProtection="1">
      <alignment horizontal="center"/>
      <protection locked="0"/>
    </xf>
    <xf numFmtId="0" fontId="0" fillId="2" borderId="2" xfId="0" applyFill="1" applyBorder="1" applyAlignment="1">
      <alignment horizontal="left"/>
    </xf>
    <xf numFmtId="0" fontId="0" fillId="0" borderId="0" xfId="0" applyAlignment="1" applyProtection="1">
      <alignment horizontal="center" vertical="center"/>
      <protection locked="0"/>
    </xf>
    <xf numFmtId="0" fontId="28" fillId="0" borderId="0" xfId="0" applyFont="1" applyAlignment="1">
      <alignment horizontal="center" wrapText="1"/>
    </xf>
    <xf numFmtId="0" fontId="40" fillId="0" borderId="18" xfId="0" applyFont="1" applyBorder="1" applyAlignment="1">
      <alignment horizontal="center" vertical="top" wrapText="1"/>
    </xf>
    <xf numFmtId="0" fontId="40" fillId="0" borderId="10" xfId="0" applyFont="1" applyBorder="1" applyAlignment="1">
      <alignment horizontal="center" vertical="top" wrapText="1"/>
    </xf>
    <xf numFmtId="0" fontId="40" fillId="0" borderId="32" xfId="0" applyFont="1" applyBorder="1" applyAlignment="1">
      <alignment horizontal="center" vertical="top" wrapText="1"/>
    </xf>
    <xf numFmtId="0" fontId="0" fillId="0" borderId="37" xfId="0" applyBorder="1" applyAlignment="1">
      <alignment horizontal="center" wrapText="1"/>
    </xf>
    <xf numFmtId="0" fontId="0" fillId="0" borderId="38" xfId="0" applyBorder="1" applyAlignment="1">
      <alignment horizontal="center" wrapText="1"/>
    </xf>
    <xf numFmtId="0" fontId="0" fillId="0" borderId="39" xfId="0" applyBorder="1" applyAlignment="1">
      <alignment horizontal="center" wrapText="1"/>
    </xf>
    <xf numFmtId="0" fontId="1" fillId="11" borderId="8" xfId="0" applyFont="1" applyFill="1" applyBorder="1" applyAlignment="1">
      <alignment horizontal="center" vertical="top" wrapText="1"/>
    </xf>
    <xf numFmtId="0" fontId="1" fillId="11" borderId="9" xfId="0" applyFont="1" applyFill="1" applyBorder="1" applyAlignment="1">
      <alignment horizontal="center" vertical="top" wrapText="1"/>
    </xf>
    <xf numFmtId="0" fontId="1" fillId="11" borderId="36" xfId="0" applyFont="1" applyFill="1" applyBorder="1" applyAlignment="1">
      <alignment horizontal="center" vertical="top" wrapText="1"/>
    </xf>
    <xf numFmtId="0" fontId="0" fillId="7" borderId="6" xfId="0" applyFill="1" applyBorder="1" applyAlignment="1">
      <alignment horizontal="center" wrapText="1"/>
    </xf>
    <xf numFmtId="0" fontId="0" fillId="7" borderId="7" xfId="0" applyFill="1" applyBorder="1" applyAlignment="1">
      <alignment horizontal="center" wrapText="1"/>
    </xf>
    <xf numFmtId="0" fontId="0" fillId="7" borderId="40" xfId="0" applyFill="1" applyBorder="1" applyAlignment="1">
      <alignment horizontal="center" wrapText="1"/>
    </xf>
    <xf numFmtId="0" fontId="0" fillId="12" borderId="3" xfId="0" applyFill="1" applyBorder="1" applyAlignment="1">
      <alignment horizontal="center" wrapText="1"/>
    </xf>
    <xf numFmtId="0" fontId="0" fillId="12" borderId="20" xfId="0" applyFill="1" applyBorder="1" applyAlignment="1">
      <alignment horizontal="center" wrapText="1"/>
    </xf>
    <xf numFmtId="0" fontId="0" fillId="12" borderId="31" xfId="0" applyFill="1" applyBorder="1" applyAlignment="1">
      <alignment horizontal="center" wrapText="1"/>
    </xf>
    <xf numFmtId="0" fontId="0" fillId="8" borderId="3" xfId="0" applyFill="1" applyBorder="1" applyAlignment="1">
      <alignment horizontal="center" wrapText="1"/>
    </xf>
    <xf numFmtId="0" fontId="0" fillId="8" borderId="20" xfId="0" applyFill="1" applyBorder="1" applyAlignment="1">
      <alignment horizontal="center" wrapText="1"/>
    </xf>
    <xf numFmtId="0" fontId="0" fillId="8" borderId="31" xfId="0" applyFill="1" applyBorder="1" applyAlignment="1">
      <alignment horizontal="center" wrapText="1"/>
    </xf>
    <xf numFmtId="0" fontId="0" fillId="17" borderId="3" xfId="0" applyFill="1" applyBorder="1" applyAlignment="1">
      <alignment horizontal="center" wrapText="1"/>
    </xf>
    <xf numFmtId="0" fontId="0" fillId="17" borderId="20" xfId="0" applyFill="1" applyBorder="1" applyAlignment="1">
      <alignment horizontal="center" wrapText="1"/>
    </xf>
    <xf numFmtId="0" fontId="0" fillId="17" borderId="31" xfId="0" applyFill="1" applyBorder="1" applyAlignment="1">
      <alignment horizontal="center" wrapText="1"/>
    </xf>
    <xf numFmtId="0" fontId="3" fillId="5" borderId="19" xfId="7" applyFont="1" applyBorder="1" applyAlignment="1" applyProtection="1">
      <alignment horizontal="center"/>
    </xf>
    <xf numFmtId="0" fontId="3" fillId="5" borderId="20" xfId="7" applyFont="1" applyBorder="1" applyAlignment="1" applyProtection="1">
      <alignment horizontal="center"/>
    </xf>
    <xf numFmtId="0" fontId="3" fillId="5" borderId="4" xfId="7" applyFont="1" applyBorder="1" applyAlignment="1" applyProtection="1">
      <alignment horizontal="center"/>
    </xf>
    <xf numFmtId="0" fontId="3" fillId="5" borderId="31" xfId="7" applyFont="1" applyBorder="1" applyAlignment="1" applyProtection="1">
      <alignment horizontal="center"/>
    </xf>
    <xf numFmtId="0" fontId="3" fillId="5" borderId="19" xfId="7" applyFont="1" applyBorder="1" applyAlignment="1" applyProtection="1">
      <alignment horizontal="center" vertical="center"/>
    </xf>
    <xf numFmtId="0" fontId="3" fillId="5" borderId="20" xfId="7" applyFont="1" applyBorder="1" applyAlignment="1" applyProtection="1">
      <alignment horizontal="center" vertical="center"/>
    </xf>
    <xf numFmtId="0" fontId="3" fillId="5" borderId="31" xfId="7" applyFont="1" applyBorder="1" applyAlignment="1" applyProtection="1">
      <alignment horizontal="center" vertical="center"/>
    </xf>
    <xf numFmtId="0" fontId="3" fillId="6" borderId="30" xfId="8" applyFont="1" applyBorder="1" applyAlignment="1" applyProtection="1">
      <alignment horizontal="center"/>
    </xf>
    <xf numFmtId="0" fontId="3" fillId="6" borderId="23" xfId="8" applyFont="1" applyBorder="1" applyAlignment="1" applyProtection="1">
      <alignment horizontal="center"/>
    </xf>
    <xf numFmtId="0" fontId="3" fillId="6" borderId="24" xfId="8" applyFont="1" applyBorder="1" applyAlignment="1" applyProtection="1">
      <alignment horizontal="center"/>
    </xf>
    <xf numFmtId="0" fontId="0" fillId="14" borderId="2" xfId="0" applyFill="1" applyBorder="1" applyAlignment="1">
      <alignment horizontal="center" wrapText="1"/>
    </xf>
    <xf numFmtId="0" fontId="0" fillId="15" borderId="2" xfId="0" applyFill="1" applyBorder="1" applyAlignment="1">
      <alignment horizontal="center" wrapText="1"/>
    </xf>
    <xf numFmtId="0" fontId="0" fillId="7" borderId="2" xfId="0" applyFill="1" applyBorder="1" applyAlignment="1">
      <alignment horizontal="center" wrapText="1"/>
    </xf>
    <xf numFmtId="0" fontId="1" fillId="11" borderId="2" xfId="0" applyFont="1" applyFill="1" applyBorder="1" applyAlignment="1">
      <alignment horizontal="center" vertical="top" wrapText="1"/>
    </xf>
    <xf numFmtId="0" fontId="0" fillId="18" borderId="19" xfId="0" applyFill="1" applyBorder="1" applyAlignment="1">
      <alignment horizontal="center"/>
    </xf>
    <xf numFmtId="0" fontId="0" fillId="18" borderId="20" xfId="0" applyFill="1" applyBorder="1" applyAlignment="1">
      <alignment horizontal="center"/>
    </xf>
    <xf numFmtId="0" fontId="0" fillId="18" borderId="4" xfId="0" applyFill="1" applyBorder="1" applyAlignment="1">
      <alignment horizontal="center"/>
    </xf>
    <xf numFmtId="8"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34" fillId="13" borderId="18" xfId="0" applyFont="1" applyFill="1" applyBorder="1" applyAlignment="1">
      <alignment horizontal="center"/>
    </xf>
    <xf numFmtId="0" fontId="34" fillId="13" borderId="36" xfId="0" applyFont="1" applyFill="1" applyBorder="1" applyAlignment="1">
      <alignment horizontal="center"/>
    </xf>
    <xf numFmtId="0" fontId="3" fillId="0" borderId="0" xfId="0" applyFont="1" applyAlignment="1" applyProtection="1">
      <alignment horizontal="center" vertical="center" wrapText="1"/>
      <protection locked="0"/>
    </xf>
    <xf numFmtId="4" fontId="0" fillId="0" borderId="0" xfId="0" applyNumberFormat="1" applyAlignment="1" applyProtection="1">
      <alignment horizontal="center"/>
      <protection locked="0"/>
    </xf>
    <xf numFmtId="8" fontId="3" fillId="0" borderId="0" xfId="0" applyNumberFormat="1" applyFont="1" applyAlignment="1" applyProtection="1">
      <alignment horizontal="center"/>
      <protection locked="0"/>
    </xf>
    <xf numFmtId="164" fontId="0" fillId="0" borderId="0" xfId="0" applyNumberFormat="1" applyAlignment="1" applyProtection="1">
      <alignment horizontal="center"/>
      <protection locked="0"/>
    </xf>
    <xf numFmtId="0" fontId="0" fillId="2" borderId="1" xfId="0" applyFill="1" applyBorder="1" applyAlignment="1">
      <alignment horizontal="left"/>
    </xf>
    <xf numFmtId="0" fontId="0" fillId="2" borderId="2" xfId="0" applyFill="1" applyBorder="1" applyAlignment="1">
      <alignment horizontal="left"/>
    </xf>
    <xf numFmtId="0" fontId="3" fillId="2" borderId="30" xfId="0" applyFont="1" applyFill="1" applyBorder="1" applyAlignment="1">
      <alignment horizontal="left"/>
    </xf>
    <xf numFmtId="0" fontId="3" fillId="2" borderId="23" xfId="0" applyFont="1" applyFill="1" applyBorder="1" applyAlignment="1">
      <alignment horizontal="left"/>
    </xf>
    <xf numFmtId="0" fontId="3" fillId="2" borderId="24" xfId="0" applyFont="1" applyFill="1" applyBorder="1" applyAlignment="1">
      <alignment horizontal="left"/>
    </xf>
    <xf numFmtId="0" fontId="0" fillId="0" borderId="0" xfId="0" applyAlignment="1" applyProtection="1">
      <alignment horizontal="center" vertical="center"/>
      <protection locked="0"/>
    </xf>
    <xf numFmtId="0" fontId="1" fillId="11" borderId="18" xfId="0" applyFont="1" applyFill="1" applyBorder="1" applyAlignment="1" applyProtection="1">
      <alignment horizontal="center" vertical="top" wrapText="1"/>
      <protection locked="0"/>
    </xf>
    <xf numFmtId="0" fontId="1" fillId="11" borderId="10" xfId="0" applyFont="1" applyFill="1" applyBorder="1" applyAlignment="1" applyProtection="1">
      <alignment horizontal="center" vertical="top" wrapText="1"/>
      <protection locked="0"/>
    </xf>
    <xf numFmtId="0" fontId="1" fillId="11" borderId="32" xfId="0" applyFont="1" applyFill="1" applyBorder="1" applyAlignment="1" applyProtection="1">
      <alignment horizontal="center" vertical="top" wrapText="1"/>
      <protection locked="0"/>
    </xf>
    <xf numFmtId="0" fontId="0" fillId="7" borderId="8" xfId="0" applyFill="1" applyBorder="1" applyAlignment="1" applyProtection="1">
      <alignment horizontal="center" wrapText="1"/>
      <protection locked="0"/>
    </xf>
    <xf numFmtId="0" fontId="0" fillId="7" borderId="9" xfId="0" applyFill="1" applyBorder="1" applyAlignment="1" applyProtection="1">
      <alignment horizontal="center" wrapText="1"/>
      <protection locked="0"/>
    </xf>
    <xf numFmtId="0" fontId="0" fillId="7" borderId="36" xfId="0" applyFill="1" applyBorder="1" applyAlignment="1" applyProtection="1">
      <alignment horizontal="center" wrapText="1"/>
      <protection locked="0"/>
    </xf>
    <xf numFmtId="0" fontId="0" fillId="8" borderId="11" xfId="0" applyFill="1" applyBorder="1" applyAlignment="1" applyProtection="1">
      <alignment horizontal="center" wrapText="1"/>
      <protection locked="0"/>
    </xf>
    <xf numFmtId="0" fontId="0" fillId="8" borderId="12" xfId="0" applyFill="1" applyBorder="1" applyAlignment="1" applyProtection="1">
      <alignment horizontal="center" wrapText="1"/>
      <protection locked="0"/>
    </xf>
    <xf numFmtId="0" fontId="0" fillId="8" borderId="13" xfId="0" applyFill="1" applyBorder="1" applyAlignment="1" applyProtection="1">
      <alignment horizontal="center" wrapText="1"/>
      <protection locked="0"/>
    </xf>
    <xf numFmtId="0" fontId="3" fillId="0" borderId="0" xfId="0" applyFont="1" applyAlignment="1" applyProtection="1">
      <alignment horizontal="left"/>
      <protection locked="0"/>
    </xf>
    <xf numFmtId="0" fontId="16" fillId="0" borderId="0" xfId="9" applyAlignment="1" applyProtection="1">
      <alignment horizontal="left"/>
      <protection locked="0"/>
    </xf>
    <xf numFmtId="0" fontId="3" fillId="3" borderId="30" xfId="0" applyFont="1" applyFill="1" applyBorder="1" applyAlignment="1">
      <alignment horizontal="center"/>
    </xf>
    <xf numFmtId="0" fontId="3" fillId="3" borderId="24" xfId="0" applyFont="1" applyFill="1" applyBorder="1" applyAlignment="1">
      <alignment horizontal="center"/>
    </xf>
    <xf numFmtId="165" fontId="19" fillId="3" borderId="3" xfId="0" applyNumberFormat="1" applyFont="1" applyFill="1" applyBorder="1" applyAlignment="1">
      <alignment horizontal="center"/>
    </xf>
    <xf numFmtId="165" fontId="19" fillId="3" borderId="31" xfId="0" applyNumberFormat="1" applyFont="1" applyFill="1" applyBorder="1" applyAlignment="1">
      <alignment horizontal="center"/>
    </xf>
    <xf numFmtId="0" fontId="19" fillId="3" borderId="3" xfId="0" applyFont="1" applyFill="1" applyBorder="1" applyAlignment="1">
      <alignment horizontal="center"/>
    </xf>
    <xf numFmtId="0" fontId="19" fillId="3" borderId="31" xfId="0" applyFont="1" applyFill="1" applyBorder="1" applyAlignment="1">
      <alignment horizontal="center"/>
    </xf>
    <xf numFmtId="0" fontId="0" fillId="0" borderId="12" xfId="0" applyBorder="1" applyAlignment="1" applyProtection="1">
      <alignment horizontal="center" vertical="center"/>
      <protection locked="0"/>
    </xf>
    <xf numFmtId="0" fontId="35" fillId="2" borderId="0" xfId="9" applyFont="1" applyFill="1" applyAlignment="1">
      <alignment horizontal="center" vertical="center" wrapText="1"/>
    </xf>
    <xf numFmtId="0" fontId="35" fillId="2" borderId="0" xfId="9" applyFont="1" applyFill="1" applyAlignment="1">
      <alignment horizontal="center"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6" xfId="0" applyBorder="1" applyAlignment="1" applyProtection="1">
      <alignment horizontal="center" vertical="center"/>
      <protection locked="0"/>
    </xf>
  </cellXfs>
  <cellStyles count="11">
    <cellStyle name="20% - Accent5" xfId="7" builtinId="46"/>
    <cellStyle name="60% - Accent5" xfId="8" builtinId="48"/>
    <cellStyle name="Comma" xfId="10" builtinId="3"/>
    <cellStyle name="Comma 2" xfId="5" xr:uid="{64C8BF9A-7686-4BC8-9C0B-ADC80AC8640B}"/>
    <cellStyle name="Currency" xfId="1" builtinId="4"/>
    <cellStyle name="Currency 2" xfId="4" xr:uid="{F1BED5BF-F00D-41F2-9F90-F02DF883634B}"/>
    <cellStyle name="Hyperlink" xfId="9" builtinId="8"/>
    <cellStyle name="Normal" xfId="0" builtinId="0"/>
    <cellStyle name="Normal 2" xfId="3" xr:uid="{731CFFCF-5AF2-4D74-9061-B543ED275485}"/>
    <cellStyle name="Normal 35" xfId="6" xr:uid="{A5DA6468-5BA6-4A9F-BA34-A8E2CCEDD041}"/>
    <cellStyle name="Percent" xfId="2" builtinId="5"/>
  </cellStyles>
  <dxfs count="7">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fill>
        <patternFill patternType="solid">
          <bgColor theme="9" tint="0.59999389629810485"/>
        </patternFill>
      </fill>
    </dxf>
    <dxf>
      <font>
        <color rgb="FF9C0006"/>
      </font>
      <fill>
        <patternFill>
          <bgColor rgb="FFFFC7CE"/>
        </patternFill>
      </fill>
    </dxf>
    <dxf>
      <font>
        <color theme="1"/>
      </font>
      <fill>
        <patternFill patternType="solid">
          <bgColor theme="9" tint="0.59999389629810485"/>
        </patternFill>
      </fill>
    </dxf>
    <dxf>
      <font>
        <color theme="1"/>
      </font>
      <fill>
        <patternFill>
          <bgColor rgb="FFFF0000"/>
        </patternFill>
      </fill>
    </dxf>
  </dxfs>
  <tableStyles count="0" defaultTableStyle="TableStyleMedium2" defaultPivotStyle="PivotStyleLight16"/>
  <colors>
    <mruColors>
      <color rgb="FFFF5050"/>
      <color rgb="FFFF3300"/>
      <color rgb="FFD8D9D9"/>
      <color rgb="FFD1CECE"/>
      <color rgb="FFFFF3CC"/>
      <color rgb="FFDEEBF9"/>
      <color rgb="FF2F75B5"/>
      <color rgb="FFFFCCFF"/>
      <color rgb="FFCCCCF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2066925</xdr:colOff>
      <xdr:row>1</xdr:row>
      <xdr:rowOff>200025</xdr:rowOff>
    </xdr:from>
    <xdr:to>
      <xdr:col>14</xdr:col>
      <xdr:colOff>659345</xdr:colOff>
      <xdr:row>1</xdr:row>
      <xdr:rowOff>1395940</xdr:rowOff>
    </xdr:to>
    <xdr:pic>
      <xdr:nvPicPr>
        <xdr:cNvPr id="2" name="Picture 1">
          <a:extLst>
            <a:ext uri="{FF2B5EF4-FFF2-40B4-BE49-F238E27FC236}">
              <a16:creationId xmlns:a16="http://schemas.microsoft.com/office/drawing/2014/main" id="{CE2EE6E6-00CF-46C1-BAC5-0F135C46837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896975" y="400050"/>
          <a:ext cx="1068920" cy="11959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7B379E-318D-43E3-A7FE-E54BE3A307B2}" name="SEM" displayName="SEM" ref="A21:A29" totalsRowShown="0" headerRowDxfId="2" dataDxfId="1">
  <autoFilter ref="A21:A29" xr:uid="{3AA219AA-E95A-4A6E-BA4A-692D590E65D6}"/>
  <tableColumns count="1">
    <tableColumn id="1" xr3:uid="{F6D575C5-7F27-4702-80A1-0D32DC412173}" name="SEM Tabl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pages.nist.gov/eerc/"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ashra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2D47-9D60-4113-83CD-CB8ED69CEBC2}">
  <sheetPr>
    <tabColor rgb="FFFF0000"/>
    <pageSetUpPr fitToPage="1"/>
  </sheetPr>
  <dimension ref="A1:M27"/>
  <sheetViews>
    <sheetView tabSelected="1" zoomScaleNormal="100" workbookViewId="0">
      <selection activeCell="M3" sqref="M3"/>
    </sheetView>
  </sheetViews>
  <sheetFormatPr defaultColWidth="8.85546875" defaultRowHeight="14.45"/>
  <cols>
    <col min="1" max="1" width="9.140625" style="4" customWidth="1"/>
    <col min="2" max="2" width="32.140625" customWidth="1"/>
    <col min="3" max="3" width="13.140625" bestFit="1" customWidth="1"/>
    <col min="4" max="4" width="14.42578125" bestFit="1" customWidth="1"/>
    <col min="6" max="6" width="9.140625" style="2"/>
    <col min="13" max="13" width="10.140625" bestFit="1" customWidth="1"/>
  </cols>
  <sheetData>
    <row r="1" spans="1:13" ht="80.099999999999994" customHeight="1">
      <c r="A1" s="179" t="s">
        <v>0</v>
      </c>
      <c r="B1" s="179"/>
      <c r="C1" s="179"/>
      <c r="D1" s="179"/>
      <c r="E1" s="179"/>
      <c r="F1" s="179"/>
      <c r="G1" s="179"/>
      <c r="H1" s="179"/>
      <c r="I1" s="179"/>
      <c r="J1" s="179"/>
      <c r="K1" s="179"/>
      <c r="L1" s="123" t="s">
        <v>1</v>
      </c>
      <c r="M1" s="144">
        <v>45898</v>
      </c>
    </row>
    <row r="2" spans="1:13" ht="15" thickBot="1">
      <c r="A2" s="122"/>
      <c r="B2" s="122"/>
      <c r="D2" s="121"/>
    </row>
    <row r="3" spans="1:13" ht="133.5" customHeight="1" thickBot="1">
      <c r="A3" s="180" t="s">
        <v>2</v>
      </c>
      <c r="B3" s="181"/>
      <c r="C3" s="181"/>
      <c r="D3" s="181"/>
      <c r="E3" s="181"/>
      <c r="F3" s="181"/>
      <c r="G3" s="181"/>
      <c r="H3" s="181"/>
      <c r="I3" s="181"/>
      <c r="J3" s="181"/>
      <c r="K3" s="182"/>
    </row>
    <row r="4" spans="1:13" ht="15" thickBot="1">
      <c r="A4" s="5"/>
      <c r="B4" s="2"/>
    </row>
    <row r="5" spans="1:13" ht="51" customHeight="1">
      <c r="A5" s="186" t="s">
        <v>3</v>
      </c>
      <c r="B5" s="187"/>
      <c r="C5" s="187"/>
      <c r="D5" s="187"/>
      <c r="E5" s="187"/>
      <c r="F5" s="187"/>
      <c r="G5" s="187"/>
      <c r="H5" s="187"/>
      <c r="I5" s="187"/>
      <c r="J5" s="187"/>
      <c r="K5" s="188"/>
    </row>
    <row r="6" spans="1:13" ht="15" customHeight="1">
      <c r="A6" s="189" t="s">
        <v>4</v>
      </c>
      <c r="B6" s="190"/>
      <c r="C6" s="190"/>
      <c r="D6" s="190"/>
      <c r="E6" s="190"/>
      <c r="F6" s="190"/>
      <c r="G6" s="190"/>
      <c r="H6" s="190"/>
      <c r="I6" s="190"/>
      <c r="J6" s="190"/>
      <c r="K6" s="191"/>
    </row>
    <row r="7" spans="1:13" ht="15" customHeight="1">
      <c r="A7" s="192" t="s">
        <v>5</v>
      </c>
      <c r="B7" s="193"/>
      <c r="C7" s="193"/>
      <c r="D7" s="193"/>
      <c r="E7" s="193"/>
      <c r="F7" s="193"/>
      <c r="G7" s="193"/>
      <c r="H7" s="193"/>
      <c r="I7" s="193"/>
      <c r="J7" s="193"/>
      <c r="K7" s="194"/>
    </row>
    <row r="8" spans="1:13" ht="15" customHeight="1">
      <c r="A8" s="195" t="s">
        <v>6</v>
      </c>
      <c r="B8" s="196"/>
      <c r="C8" s="196"/>
      <c r="D8" s="196"/>
      <c r="E8" s="196"/>
      <c r="F8" s="196"/>
      <c r="G8" s="196"/>
      <c r="H8" s="196"/>
      <c r="I8" s="196"/>
      <c r="J8" s="196"/>
      <c r="K8" s="197"/>
    </row>
    <row r="9" spans="1:13" ht="15.75" customHeight="1">
      <c r="A9" s="198" t="s">
        <v>7</v>
      </c>
      <c r="B9" s="199"/>
      <c r="C9" s="199"/>
      <c r="D9" s="199"/>
      <c r="E9" s="199"/>
      <c r="F9" s="199"/>
      <c r="G9" s="199"/>
      <c r="H9" s="199"/>
      <c r="I9" s="199"/>
      <c r="J9" s="199"/>
      <c r="K9" s="200"/>
    </row>
    <row r="10" spans="1:13" ht="15" thickBot="1">
      <c r="A10" s="22"/>
      <c r="B10" s="2"/>
      <c r="E10" s="2"/>
    </row>
    <row r="11" spans="1:13" ht="47.25" customHeight="1" thickTop="1" thickBot="1">
      <c r="A11" s="183" t="s">
        <v>8</v>
      </c>
      <c r="B11" s="184"/>
      <c r="C11" s="184"/>
      <c r="D11" s="184"/>
      <c r="E11" s="184"/>
      <c r="F11" s="184"/>
      <c r="G11" s="184"/>
      <c r="H11" s="184"/>
      <c r="I11" s="184"/>
      <c r="J11" s="184"/>
      <c r="K11" s="185"/>
    </row>
    <row r="12" spans="1:13" ht="15" thickTop="1">
      <c r="A12" s="6"/>
      <c r="B12" s="2"/>
    </row>
    <row r="13" spans="1:13">
      <c r="A13" s="6"/>
      <c r="B13" s="2"/>
    </row>
    <row r="14" spans="1:13">
      <c r="A14" s="6"/>
      <c r="B14" s="2"/>
    </row>
    <row r="15" spans="1:13">
      <c r="A15" s="6"/>
      <c r="B15" s="2"/>
    </row>
    <row r="16" spans="1:13">
      <c r="A16" s="6"/>
      <c r="B16" s="2"/>
    </row>
    <row r="17" spans="1:1">
      <c r="A17" s="6"/>
    </row>
    <row r="18" spans="1:1">
      <c r="A18" s="6"/>
    </row>
    <row r="19" spans="1:1">
      <c r="A19" s="6"/>
    </row>
    <row r="20" spans="1:1">
      <c r="A20" s="6"/>
    </row>
    <row r="21" spans="1:1">
      <c r="A21" s="6"/>
    </row>
    <row r="22" spans="1:1">
      <c r="A22" s="6"/>
    </row>
    <row r="23" spans="1:1">
      <c r="A23" s="6"/>
    </row>
    <row r="24" spans="1:1">
      <c r="A24" s="6"/>
    </row>
    <row r="25" spans="1:1">
      <c r="A25" s="6"/>
    </row>
    <row r="26" spans="1:1">
      <c r="A26" s="6"/>
    </row>
    <row r="27" spans="1:1">
      <c r="A27" s="6"/>
    </row>
  </sheetData>
  <sheetProtection algorithmName="SHA-512" hashValue="9MYvQBudYsvP2OsDGG8Ic0JEbjVWxVgGXJd+Y9JgEx01KLKDl4D5yDiwvB0CyOzPBAINSEVkpwg/Lc7t4RY4jw==" saltValue="gjYkQG6oOhNUkWHXMEaY/w==" spinCount="100000" sheet="1" objects="1" scenarios="1"/>
  <mergeCells count="8">
    <mergeCell ref="A1:K1"/>
    <mergeCell ref="A3:K3"/>
    <mergeCell ref="A11:K11"/>
    <mergeCell ref="A5:K5"/>
    <mergeCell ref="A6:K6"/>
    <mergeCell ref="A7:K7"/>
    <mergeCell ref="A8:K8"/>
    <mergeCell ref="A9:K9"/>
  </mergeCells>
  <pageMargins left="0.7" right="0.7" top="0.75" bottom="0.75" header="0.3" footer="0.3"/>
  <pageSetup scale="82" fitToHeight="0" orientation="portrait" verticalDpi="4294967293" r:id="rId1"/>
  <headerFooter>
    <oddFooter>&amp;CCopyright © 2021 | Keeping PACE in Texas</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0DAF-005C-4E6A-9E5F-F4B1A37FC0C1}">
  <sheetPr>
    <tabColor theme="8"/>
    <pageSetUpPr fitToPage="1"/>
  </sheetPr>
  <dimension ref="B1:AA83"/>
  <sheetViews>
    <sheetView showGridLines="0" showZeros="0" zoomScale="70" zoomScaleNormal="70" workbookViewId="0">
      <selection activeCell="A17" sqref="A17:XFD17"/>
    </sheetView>
  </sheetViews>
  <sheetFormatPr defaultColWidth="9.140625" defaultRowHeight="14.45"/>
  <cols>
    <col min="1" max="1" width="9.140625" style="23"/>
    <col min="2" max="2" width="31.85546875" style="23" customWidth="1"/>
    <col min="3" max="3" width="32.42578125" style="23" bestFit="1" customWidth="1"/>
    <col min="4" max="4" width="25.85546875" style="23" customWidth="1"/>
    <col min="5" max="10" width="25.42578125" style="23" customWidth="1"/>
    <col min="11" max="11" width="27.5703125" style="23" customWidth="1"/>
    <col min="12" max="14" width="25.5703125" style="23" customWidth="1"/>
    <col min="15" max="15" width="13" style="23" customWidth="1"/>
    <col min="16" max="16" width="23" style="23" customWidth="1"/>
    <col min="17" max="17" width="9.140625" style="23"/>
    <col min="18" max="18" width="25.85546875" style="23" bestFit="1" customWidth="1"/>
    <col min="19" max="19" width="8.85546875" style="23" customWidth="1"/>
    <col min="20" max="20" width="17.85546875" style="23" bestFit="1" customWidth="1"/>
    <col min="21" max="22" width="9.85546875" style="23" customWidth="1"/>
    <col min="23" max="16384" width="9.140625" style="23"/>
  </cols>
  <sheetData>
    <row r="1" spans="2:27" ht="15" thickBot="1">
      <c r="B1" s="31"/>
      <c r="C1" s="31"/>
      <c r="G1" s="31"/>
      <c r="H1" s="31"/>
    </row>
    <row r="2" spans="2:27" ht="17.100000000000001" customHeight="1">
      <c r="B2" s="208" t="s">
        <v>9</v>
      </c>
      <c r="C2" s="209"/>
      <c r="D2" s="209"/>
      <c r="E2" s="209"/>
      <c r="F2" s="209"/>
      <c r="G2" s="210"/>
      <c r="H2"/>
      <c r="I2" s="214" t="s">
        <v>3</v>
      </c>
      <c r="J2" s="214"/>
      <c r="K2" s="214"/>
      <c r="L2"/>
      <c r="M2"/>
      <c r="N2"/>
      <c r="O2"/>
      <c r="P2"/>
      <c r="Q2"/>
    </row>
    <row r="3" spans="2:27" ht="29.1" customHeight="1">
      <c r="B3" s="85" t="s">
        <v>10</v>
      </c>
      <c r="C3" s="140"/>
      <c r="D3" s="84" t="s">
        <v>11</v>
      </c>
      <c r="E3" s="139"/>
      <c r="F3" s="87"/>
      <c r="G3" s="87"/>
      <c r="I3" s="213" t="s">
        <v>4</v>
      </c>
      <c r="J3" s="213"/>
      <c r="K3" s="213"/>
      <c r="L3"/>
      <c r="M3"/>
      <c r="N3"/>
      <c r="O3"/>
      <c r="P3"/>
      <c r="Q3"/>
    </row>
    <row r="4" spans="2:27" ht="29.1" customHeight="1">
      <c r="B4" s="80"/>
      <c r="C4" s="89"/>
      <c r="D4" s="81" t="s">
        <v>12</v>
      </c>
      <c r="E4" s="165"/>
      <c r="F4" s="91"/>
      <c r="G4" s="87"/>
      <c r="I4" s="212" t="s">
        <v>5</v>
      </c>
      <c r="J4" s="212"/>
      <c r="K4" s="212"/>
      <c r="L4"/>
      <c r="M4"/>
      <c r="N4"/>
      <c r="O4"/>
      <c r="P4"/>
      <c r="Q4"/>
    </row>
    <row r="5" spans="2:27" ht="29.1" customHeight="1">
      <c r="B5" s="89"/>
      <c r="C5" s="89"/>
      <c r="D5" s="143"/>
      <c r="E5" s="143"/>
      <c r="F5" s="82" t="s">
        <v>13</v>
      </c>
      <c r="G5" s="166"/>
      <c r="I5" s="211" t="s">
        <v>6</v>
      </c>
      <c r="J5" s="211"/>
      <c r="K5" s="211"/>
      <c r="L5"/>
      <c r="M5"/>
      <c r="N5"/>
      <c r="O5"/>
      <c r="P5"/>
      <c r="Q5"/>
    </row>
    <row r="6" spans="2:27" ht="29.1" customHeight="1">
      <c r="B6" s="89"/>
      <c r="C6" s="89"/>
      <c r="D6" s="84"/>
      <c r="E6" s="93"/>
      <c r="F6" s="92" t="s">
        <v>14</v>
      </c>
      <c r="G6" s="94"/>
      <c r="I6" s="215" t="s">
        <v>7</v>
      </c>
      <c r="J6" s="216"/>
      <c r="K6" s="217"/>
      <c r="L6"/>
      <c r="M6"/>
      <c r="N6"/>
      <c r="O6"/>
      <c r="P6"/>
      <c r="Q6"/>
    </row>
    <row r="7" spans="2:27" ht="29.1" customHeight="1">
      <c r="B7" s="88" t="s">
        <v>15</v>
      </c>
      <c r="C7" s="146">
        <f>E53</f>
        <v>0</v>
      </c>
      <c r="D7" s="84"/>
      <c r="E7" s="84"/>
      <c r="F7" s="84" t="s">
        <v>16</v>
      </c>
      <c r="G7" s="141"/>
      <c r="I7"/>
    </row>
    <row r="8" spans="2:27" ht="29.1" customHeight="1">
      <c r="B8" s="89" t="s">
        <v>17</v>
      </c>
      <c r="C8" s="90" t="e">
        <f>C58</f>
        <v>#DIV/0!</v>
      </c>
      <c r="D8" s="84"/>
      <c r="E8" s="84"/>
      <c r="F8" s="84" t="s">
        <v>18</v>
      </c>
      <c r="G8" s="141"/>
      <c r="I8"/>
    </row>
    <row r="9" spans="2:27" ht="29.1" customHeight="1">
      <c r="B9" s="80"/>
      <c r="C9" s="89"/>
      <c r="D9" s="84"/>
      <c r="E9" s="84"/>
      <c r="F9" s="84" t="s">
        <v>19</v>
      </c>
      <c r="G9" s="141"/>
      <c r="H9" s="74"/>
      <c r="I9"/>
    </row>
    <row r="10" spans="2:27" ht="29.1" customHeight="1">
      <c r="B10" s="80"/>
      <c r="C10" s="89"/>
      <c r="D10" s="84"/>
      <c r="E10" s="84"/>
      <c r="F10" s="84" t="s">
        <v>20</v>
      </c>
      <c r="G10" s="141"/>
      <c r="I10"/>
    </row>
    <row r="11" spans="2:27" ht="29.1" customHeight="1" thickBot="1">
      <c r="B11" s="80"/>
      <c r="C11" s="80"/>
      <c r="D11" s="83"/>
      <c r="E11" s="84"/>
      <c r="F11" s="83" t="s">
        <v>21</v>
      </c>
      <c r="G11" s="142"/>
      <c r="I11"/>
    </row>
    <row r="12" spans="2:27" ht="13.5" customHeight="1" thickBot="1">
      <c r="B12" s="32"/>
      <c r="C12" s="32"/>
      <c r="H12" s="33"/>
      <c r="I12" s="33"/>
      <c r="J12" s="34"/>
      <c r="K12" s="34"/>
      <c r="L12" s="34"/>
      <c r="M12" s="33"/>
      <c r="N12" s="33"/>
      <c r="O12" s="35"/>
      <c r="P12" s="35"/>
    </row>
    <row r="13" spans="2:27">
      <c r="B13" s="133" t="s">
        <v>22</v>
      </c>
      <c r="C13" s="134"/>
      <c r="D13" s="134"/>
      <c r="E13" s="134"/>
      <c r="F13" s="134"/>
      <c r="G13" s="134"/>
      <c r="H13" s="134"/>
      <c r="I13" s="134"/>
      <c r="J13" s="134"/>
      <c r="K13" s="135"/>
      <c r="L13"/>
      <c r="M13"/>
      <c r="N13"/>
      <c r="O13"/>
      <c r="P13"/>
      <c r="Q13" s="24"/>
    </row>
    <row r="14" spans="2:27" ht="29.1">
      <c r="B14" s="75" t="s">
        <v>23</v>
      </c>
      <c r="C14" s="62" t="s">
        <v>24</v>
      </c>
      <c r="D14" s="77" t="s">
        <v>25</v>
      </c>
      <c r="E14" s="205" t="s">
        <v>26</v>
      </c>
      <c r="F14" s="206"/>
      <c r="G14" s="206"/>
      <c r="H14" s="206"/>
      <c r="I14" s="206"/>
      <c r="J14" s="206"/>
      <c r="K14" s="207"/>
      <c r="L14"/>
      <c r="M14"/>
      <c r="N14"/>
      <c r="O14"/>
    </row>
    <row r="15" spans="2:27" s="24" customFormat="1">
      <c r="B15" s="85"/>
      <c r="C15" s="84"/>
      <c r="D15" s="86"/>
      <c r="E15" s="201" t="s">
        <v>27</v>
      </c>
      <c r="F15" s="202"/>
      <c r="G15" s="203"/>
      <c r="H15" s="201" t="s">
        <v>28</v>
      </c>
      <c r="I15" s="203"/>
      <c r="J15" s="201" t="s">
        <v>29</v>
      </c>
      <c r="K15" s="204"/>
      <c r="L15"/>
      <c r="M15"/>
      <c r="N15"/>
      <c r="O15"/>
      <c r="R15" s="23"/>
      <c r="S15" s="23"/>
      <c r="T15" s="23"/>
      <c r="U15" s="23"/>
      <c r="V15" s="23"/>
      <c r="W15" s="23"/>
      <c r="Y15" s="23"/>
      <c r="Z15" s="23"/>
      <c r="AA15" s="23"/>
    </row>
    <row r="16" spans="2:27" s="24" customFormat="1" ht="36.75" customHeight="1">
      <c r="B16" s="85"/>
      <c r="C16" s="84"/>
      <c r="D16" s="86"/>
      <c r="E16" s="62" t="s">
        <v>30</v>
      </c>
      <c r="F16" s="132" t="s">
        <v>31</v>
      </c>
      <c r="G16" s="62" t="s">
        <v>32</v>
      </c>
      <c r="H16" s="62" t="s">
        <v>33</v>
      </c>
      <c r="I16" s="62" t="s">
        <v>34</v>
      </c>
      <c r="J16" s="62" t="s">
        <v>35</v>
      </c>
      <c r="K16" s="63" t="s">
        <v>36</v>
      </c>
    </row>
    <row r="17" spans="2:24" ht="30" customHeight="1">
      <c r="B17" s="64">
        <v>1</v>
      </c>
      <c r="C17" s="111"/>
      <c r="D17" s="95"/>
      <c r="E17" s="130"/>
      <c r="F17" s="130"/>
      <c r="G17" s="76"/>
      <c r="H17" s="76"/>
      <c r="I17" s="76"/>
      <c r="J17" s="76"/>
      <c r="K17" s="36"/>
    </row>
    <row r="18" spans="2:24" ht="30" customHeight="1">
      <c r="B18" s="64">
        <v>2</v>
      </c>
      <c r="C18" s="111"/>
      <c r="D18" s="95"/>
      <c r="E18" s="131"/>
      <c r="F18" s="131"/>
      <c r="G18" s="76"/>
      <c r="H18" s="76"/>
      <c r="I18" s="76"/>
      <c r="J18" s="76"/>
      <c r="K18" s="36"/>
      <c r="L18"/>
    </row>
    <row r="19" spans="2:24" ht="30" customHeight="1">
      <c r="B19" s="64">
        <v>3</v>
      </c>
      <c r="C19" s="111"/>
      <c r="D19" s="95"/>
      <c r="E19" s="131"/>
      <c r="F19" s="131"/>
      <c r="G19" s="76"/>
      <c r="H19" s="76"/>
      <c r="I19" s="76"/>
      <c r="J19" s="76"/>
      <c r="K19" s="36"/>
      <c r="L19"/>
    </row>
    <row r="20" spans="2:24" ht="30" customHeight="1">
      <c r="B20" s="64">
        <v>4</v>
      </c>
      <c r="C20" s="111"/>
      <c r="D20" s="95"/>
      <c r="E20" s="131"/>
      <c r="F20" s="131"/>
      <c r="G20" s="76"/>
      <c r="H20" s="76"/>
      <c r="I20" s="76"/>
      <c r="J20" s="76"/>
      <c r="K20" s="36"/>
      <c r="L20"/>
    </row>
    <row r="21" spans="2:24" ht="30" customHeight="1">
      <c r="B21" s="64">
        <v>5</v>
      </c>
      <c r="C21" s="111"/>
      <c r="D21" s="95"/>
      <c r="E21" s="131"/>
      <c r="F21" s="131"/>
      <c r="G21" s="76"/>
      <c r="H21" s="76"/>
      <c r="I21" s="76"/>
      <c r="J21" s="76"/>
      <c r="K21" s="36"/>
      <c r="Q21" s="37"/>
    </row>
    <row r="22" spans="2:24" ht="30" customHeight="1">
      <c r="B22" s="64">
        <v>6</v>
      </c>
      <c r="C22" s="111"/>
      <c r="D22" s="95"/>
      <c r="E22" s="131"/>
      <c r="F22" s="131"/>
      <c r="G22" s="76"/>
      <c r="H22" s="76"/>
      <c r="I22" s="76"/>
      <c r="J22" s="76"/>
      <c r="K22" s="36"/>
    </row>
    <row r="23" spans="2:24" ht="30" customHeight="1">
      <c r="B23" s="64">
        <v>7</v>
      </c>
      <c r="C23" s="111"/>
      <c r="D23" s="95"/>
      <c r="E23" s="131"/>
      <c r="F23" s="131"/>
      <c r="G23" s="76"/>
      <c r="H23" s="76"/>
      <c r="I23" s="76"/>
      <c r="J23" s="76"/>
      <c r="K23" s="36"/>
    </row>
    <row r="24" spans="2:24" ht="30" customHeight="1">
      <c r="B24" s="64">
        <v>8</v>
      </c>
      <c r="C24" s="111"/>
      <c r="D24" s="95"/>
      <c r="E24" s="131"/>
      <c r="F24" s="131"/>
      <c r="G24" s="76"/>
      <c r="H24" s="76"/>
      <c r="I24" s="76"/>
      <c r="J24" s="76"/>
      <c r="K24" s="36"/>
    </row>
    <row r="25" spans="2:24" ht="30" customHeight="1">
      <c r="B25" s="64">
        <v>9</v>
      </c>
      <c r="C25" s="111"/>
      <c r="D25" s="95"/>
      <c r="E25" s="131"/>
      <c r="F25" s="131"/>
      <c r="G25" s="76"/>
      <c r="H25" s="76"/>
      <c r="I25" s="76"/>
      <c r="J25" s="76"/>
      <c r="K25" s="36"/>
    </row>
    <row r="26" spans="2:24" ht="30" customHeight="1">
      <c r="B26" s="64">
        <v>10</v>
      </c>
      <c r="C26" s="111"/>
      <c r="D26" s="95"/>
      <c r="E26" s="131"/>
      <c r="F26" s="131"/>
      <c r="G26" s="76"/>
      <c r="H26" s="76"/>
      <c r="I26" s="76"/>
      <c r="J26" s="76"/>
      <c r="K26" s="36"/>
      <c r="S26" s="38"/>
    </row>
    <row r="27" spans="2:24">
      <c r="B27" s="117" t="s">
        <v>37</v>
      </c>
      <c r="C27" s="147"/>
      <c r="D27" s="147"/>
      <c r="E27" s="148">
        <f t="shared" ref="E27:K27" si="0">SUM(E17:E26)</f>
        <v>0</v>
      </c>
      <c r="F27" s="148">
        <f t="shared" ref="F27" si="1">SUM(F17:F26)</f>
        <v>0</v>
      </c>
      <c r="G27" s="149">
        <f t="shared" si="0"/>
        <v>0</v>
      </c>
      <c r="H27" s="149">
        <f t="shared" ref="H27:I27" si="2">SUM(H17:H26)</f>
        <v>0</v>
      </c>
      <c r="I27" s="149">
        <f t="shared" si="2"/>
        <v>0</v>
      </c>
      <c r="J27" s="149">
        <f t="shared" si="0"/>
        <v>0</v>
      </c>
      <c r="K27" s="150">
        <f t="shared" si="0"/>
        <v>0</v>
      </c>
      <c r="W27" s="39"/>
    </row>
    <row r="28" spans="2:24" ht="15" thickBot="1">
      <c r="B28" s="112" t="s">
        <v>38</v>
      </c>
      <c r="C28" s="151">
        <f>COUNTA(C17:C26)-COUNT(C17:C26)</f>
        <v>0</v>
      </c>
      <c r="D28" s="151"/>
      <c r="E28" s="113" t="s">
        <v>39</v>
      </c>
      <c r="F28" s="113" t="s">
        <v>39</v>
      </c>
      <c r="G28" s="113" t="s">
        <v>39</v>
      </c>
      <c r="H28" s="115" t="s">
        <v>40</v>
      </c>
      <c r="I28" s="115" t="s">
        <v>40</v>
      </c>
      <c r="J28" s="114" t="s">
        <v>41</v>
      </c>
      <c r="K28" s="116" t="s">
        <v>41</v>
      </c>
    </row>
    <row r="29" spans="2:24" ht="20.45" customHeight="1" thickBot="1">
      <c r="D29" s="40"/>
      <c r="E29" s="41"/>
      <c r="F29" s="42"/>
      <c r="G29" s="35"/>
      <c r="H29" s="35"/>
      <c r="I29" s="35"/>
      <c r="J29" s="100"/>
      <c r="K29" s="100"/>
      <c r="L29" s="172"/>
      <c r="M29" s="172"/>
      <c r="N29" s="100"/>
      <c r="O29" s="100"/>
      <c r="P29" s="100"/>
    </row>
    <row r="30" spans="2:24" ht="15" thickBot="1">
      <c r="B30" s="136" t="s">
        <v>42</v>
      </c>
      <c r="C30" s="137"/>
      <c r="D30" s="137"/>
      <c r="E30" s="137"/>
      <c r="F30" s="138"/>
      <c r="G30"/>
      <c r="I30"/>
      <c r="J30"/>
      <c r="K30"/>
      <c r="L30"/>
      <c r="M30"/>
    </row>
    <row r="31" spans="2:24" s="24" customFormat="1" ht="49.5" customHeight="1">
      <c r="B31" s="97" t="s">
        <v>43</v>
      </c>
      <c r="C31" s="66" t="s">
        <v>44</v>
      </c>
      <c r="D31" s="66" t="s">
        <v>45</v>
      </c>
      <c r="E31" s="66" t="s">
        <v>46</v>
      </c>
      <c r="F31" s="66" t="s">
        <v>47</v>
      </c>
      <c r="M31" s="23"/>
      <c r="P31" s="173"/>
      <c r="Q31" s="23"/>
      <c r="R31" s="222"/>
      <c r="S31" s="222"/>
      <c r="T31" s="23"/>
      <c r="U31" s="23"/>
      <c r="V31" s="23"/>
      <c r="W31" s="23"/>
      <c r="X31" s="23"/>
    </row>
    <row r="32" spans="2:24">
      <c r="B32" s="99" t="s">
        <v>48</v>
      </c>
      <c r="C32" s="152">
        <f>E27</f>
        <v>0</v>
      </c>
      <c r="D32" s="153" t="s">
        <v>49</v>
      </c>
      <c r="E32" s="152">
        <f>H27</f>
        <v>0</v>
      </c>
      <c r="F32" s="152">
        <f>J27</f>
        <v>0</v>
      </c>
      <c r="Q32" s="43"/>
      <c r="S32" s="223"/>
      <c r="T32" s="223"/>
    </row>
    <row r="33" spans="2:23" ht="15" customHeight="1">
      <c r="B33" s="99" t="s">
        <v>50</v>
      </c>
      <c r="C33" s="152">
        <f>SUM(C32-F27)</f>
        <v>0</v>
      </c>
      <c r="D33" s="152">
        <f>G27</f>
        <v>0</v>
      </c>
      <c r="E33" s="152">
        <f>SUM(E32-I27)</f>
        <v>0</v>
      </c>
      <c r="F33" s="152">
        <f>SUM(F32-K27)</f>
        <v>0</v>
      </c>
      <c r="Q33" s="43"/>
      <c r="S33" s="223"/>
      <c r="T33" s="223"/>
    </row>
    <row r="34" spans="2:23" ht="15" thickBot="1">
      <c r="B34" s="98" t="s">
        <v>51</v>
      </c>
      <c r="C34" s="171"/>
      <c r="D34" s="44"/>
      <c r="E34" s="44"/>
      <c r="F34" s="44"/>
      <c r="Q34" s="175"/>
      <c r="S34" s="225"/>
      <c r="T34" s="225"/>
    </row>
    <row r="35" spans="2:23" ht="15" thickBot="1">
      <c r="B35" s="96" t="s">
        <v>52</v>
      </c>
      <c r="C35" s="154">
        <f>(C32-C33)*C34</f>
        <v>0</v>
      </c>
      <c r="D35" s="155">
        <f>D33*D34</f>
        <v>0</v>
      </c>
      <c r="E35" s="154">
        <f>(E32-E33)*E34</f>
        <v>0</v>
      </c>
      <c r="F35" s="154">
        <f>(F32-F33)*F34</f>
        <v>0</v>
      </c>
      <c r="Q35" s="45"/>
      <c r="S35" s="224"/>
      <c r="T35" s="224"/>
    </row>
    <row r="36" spans="2:23" ht="58.5" customHeight="1" thickBot="1">
      <c r="B36" s="101" t="s">
        <v>53</v>
      </c>
      <c r="C36" s="174"/>
      <c r="D36" s="174"/>
      <c r="E36" s="174"/>
      <c r="F36" s="174"/>
      <c r="G36" s="45"/>
      <c r="H36" s="174"/>
      <c r="I36" s="174"/>
      <c r="L36" s="174"/>
      <c r="M36" s="174"/>
      <c r="N36" s="174"/>
      <c r="T36" s="45"/>
      <c r="V36" s="174"/>
      <c r="W36" s="174"/>
    </row>
    <row r="37" spans="2:23" ht="21.6" customHeight="1" thickBot="1">
      <c r="B37" s="156">
        <f>SUM(C35:F35)</f>
        <v>0</v>
      </c>
    </row>
    <row r="38" spans="2:23" ht="21.6" customHeight="1" thickBot="1">
      <c r="B38" s="176"/>
    </row>
    <row r="39" spans="2:23" ht="21.6" customHeight="1" thickBot="1">
      <c r="B39" s="124" t="s">
        <v>54</v>
      </c>
      <c r="C39" s="125"/>
      <c r="D39" s="125"/>
      <c r="E39" s="125"/>
      <c r="F39" s="125"/>
      <c r="G39" s="125"/>
      <c r="H39" s="125"/>
      <c r="I39" s="125"/>
      <c r="J39" s="125"/>
      <c r="K39"/>
      <c r="L39"/>
    </row>
    <row r="40" spans="2:23" ht="51" customHeight="1">
      <c r="B40" s="102" t="s">
        <v>55</v>
      </c>
      <c r="C40" s="78" t="s">
        <v>56</v>
      </c>
      <c r="D40" s="78" t="s">
        <v>25</v>
      </c>
      <c r="E40" s="79" t="s">
        <v>57</v>
      </c>
      <c r="F40" s="79" t="s">
        <v>58</v>
      </c>
      <c r="G40" s="79" t="s">
        <v>59</v>
      </c>
      <c r="H40" s="79" t="s">
        <v>60</v>
      </c>
      <c r="I40" s="79" t="s">
        <v>61</v>
      </c>
      <c r="J40" s="79" t="s">
        <v>62</v>
      </c>
    </row>
    <row r="41" spans="2:23" ht="30" customHeight="1">
      <c r="B41" s="64">
        <v>1</v>
      </c>
      <c r="C41" s="157">
        <f>C17</f>
        <v>0</v>
      </c>
      <c r="D41" s="157">
        <f t="shared" ref="D41:D47" si="3">D17</f>
        <v>0</v>
      </c>
      <c r="E41" s="126"/>
      <c r="F41" s="103"/>
      <c r="G41" s="119"/>
      <c r="H41" s="119"/>
      <c r="I41" s="109">
        <f>G41*(((1+Calculator!$D$7)^MIN(F41,$G$5)-1)/Calculator!$D$7)</f>
        <v>0</v>
      </c>
      <c r="J41" s="109">
        <f>H41*(((1+Calculator!$D$8)^MIN(F41,$G$5)-1)/Calculator!$D$8)</f>
        <v>0</v>
      </c>
      <c r="N41" s="24"/>
      <c r="O41" s="24"/>
      <c r="Q41" s="43"/>
    </row>
    <row r="42" spans="2:23" ht="30" customHeight="1">
      <c r="B42" s="64">
        <v>2</v>
      </c>
      <c r="C42" s="157">
        <f t="shared" ref="C42:D50" si="4">C18</f>
        <v>0</v>
      </c>
      <c r="D42" s="157">
        <f t="shared" si="3"/>
        <v>0</v>
      </c>
      <c r="E42" s="126"/>
      <c r="F42" s="103"/>
      <c r="G42" s="119"/>
      <c r="H42" s="119"/>
      <c r="I42" s="109">
        <f>G42*(((1+Calculator!$D$7)^MIN(F42,$G$5)-1)/Calculator!$D$7)</f>
        <v>0</v>
      </c>
      <c r="J42" s="109">
        <f>H42*(((1+Calculator!$D$8)^MIN(F42,$G$5)-1)/Calculator!$D$8)</f>
        <v>0</v>
      </c>
      <c r="N42" s="46"/>
      <c r="O42" s="46"/>
      <c r="P42" s="46"/>
      <c r="Q42" s="43"/>
    </row>
    <row r="43" spans="2:23" ht="30" customHeight="1">
      <c r="B43" s="64">
        <v>3</v>
      </c>
      <c r="C43" s="157">
        <f t="shared" si="4"/>
        <v>0</v>
      </c>
      <c r="D43" s="157">
        <f t="shared" si="3"/>
        <v>0</v>
      </c>
      <c r="E43" s="126"/>
      <c r="F43" s="103"/>
      <c r="G43" s="119"/>
      <c r="H43" s="119"/>
      <c r="I43" s="109">
        <f>G43*(((1+Calculator!$D$7)^MIN(F43,$G$5)-1)/Calculator!$D$7)</f>
        <v>0</v>
      </c>
      <c r="J43" s="109">
        <f>H43*(((1+Calculator!$D$8)^MIN(F43,$G$5)-1)/Calculator!$D$8)</f>
        <v>0</v>
      </c>
      <c r="K43"/>
      <c r="M43" s="24"/>
      <c r="N43" s="24"/>
      <c r="O43" s="24"/>
      <c r="Q43" s="175"/>
    </row>
    <row r="44" spans="2:23" ht="30" customHeight="1">
      <c r="B44" s="64">
        <v>4</v>
      </c>
      <c r="C44" s="157">
        <f t="shared" si="4"/>
        <v>0</v>
      </c>
      <c r="D44" s="157">
        <f t="shared" si="3"/>
        <v>0</v>
      </c>
      <c r="E44" s="126"/>
      <c r="F44" s="103"/>
      <c r="G44" s="119"/>
      <c r="H44" s="119"/>
      <c r="I44" s="109">
        <f>G44*(((1+Calculator!$D$7)^MIN(F44,$G$5)-1)/Calculator!$D$7)</f>
        <v>0</v>
      </c>
      <c r="J44" s="109">
        <f>H44*(((1+Calculator!$D$8)^MIN(F44,$G$5)-1)/Calculator!$D$8)</f>
        <v>0</v>
      </c>
      <c r="M44" s="176"/>
      <c r="Q44" s="45"/>
    </row>
    <row r="45" spans="2:23" ht="30" customHeight="1">
      <c r="B45" s="64">
        <v>5</v>
      </c>
      <c r="C45" s="157">
        <f t="shared" si="4"/>
        <v>0</v>
      </c>
      <c r="D45" s="157">
        <f t="shared" si="3"/>
        <v>0</v>
      </c>
      <c r="E45" s="126"/>
      <c r="F45" s="103"/>
      <c r="G45" s="119"/>
      <c r="H45" s="119"/>
      <c r="I45" s="109">
        <f>G45*(((1+Calculator!$D$7)^MIN(F45,$G$5)-1)/Calculator!$D$7)</f>
        <v>0</v>
      </c>
      <c r="J45" s="109">
        <f>H45*(((1+Calculator!$D$8)^MIN(F45,$G$5)-1)/Calculator!$D$8)</f>
        <v>0</v>
      </c>
      <c r="Q45" s="47"/>
    </row>
    <row r="46" spans="2:23" ht="30" customHeight="1">
      <c r="B46" s="64">
        <v>6</v>
      </c>
      <c r="C46" s="157">
        <f t="shared" si="4"/>
        <v>0</v>
      </c>
      <c r="D46" s="157">
        <f t="shared" si="3"/>
        <v>0</v>
      </c>
      <c r="E46" s="126"/>
      <c r="F46" s="103"/>
      <c r="G46" s="119"/>
      <c r="H46" s="119"/>
      <c r="I46" s="109">
        <f>G46*(((1+Calculator!$D$7)^MIN(F46,$G$5)-1)/Calculator!$D$7)</f>
        <v>0</v>
      </c>
      <c r="J46" s="109">
        <f>H46*(((1+Calculator!$D$8)^MIN(F46,$G$5)-1)/Calculator!$D$8)</f>
        <v>0</v>
      </c>
    </row>
    <row r="47" spans="2:23" ht="30" customHeight="1">
      <c r="B47" s="64">
        <v>7</v>
      </c>
      <c r="C47" s="157">
        <f t="shared" si="4"/>
        <v>0</v>
      </c>
      <c r="D47" s="158">
        <f t="shared" si="3"/>
        <v>0</v>
      </c>
      <c r="E47" s="127"/>
      <c r="F47" s="104"/>
      <c r="G47" s="119"/>
      <c r="H47" s="119"/>
      <c r="I47" s="109">
        <f>G47*(((1+Calculator!$D$7)^MIN(F47,$G$5)-1)/Calculator!$D$7)</f>
        <v>0</v>
      </c>
      <c r="J47" s="109">
        <f>H47*(((1+Calculator!$D$8)^MIN(F47,$G$5)-1)/Calculator!$D$8)</f>
        <v>0</v>
      </c>
    </row>
    <row r="48" spans="2:23" ht="30" customHeight="1">
      <c r="B48" s="64">
        <v>8</v>
      </c>
      <c r="C48" s="157">
        <f t="shared" si="4"/>
        <v>0</v>
      </c>
      <c r="D48" s="158">
        <f t="shared" si="4"/>
        <v>0</v>
      </c>
      <c r="E48" s="127"/>
      <c r="F48" s="104">
        <v>0</v>
      </c>
      <c r="G48" s="119"/>
      <c r="H48" s="110"/>
      <c r="I48" s="109">
        <f>G48*(((1+Calculator!$D$7)^MIN(F48,$G$5)-1)/Calculator!$D$7)</f>
        <v>0</v>
      </c>
      <c r="J48" s="109">
        <f>H48*(((1+Calculator!$D$8)^MIN(F48,$G$5)-1)/Calculator!$D$8)</f>
        <v>0</v>
      </c>
    </row>
    <row r="49" spans="2:26" ht="30" customHeight="1">
      <c r="B49" s="64">
        <v>9</v>
      </c>
      <c r="C49" s="157">
        <f t="shared" si="4"/>
        <v>0</v>
      </c>
      <c r="D49" s="158">
        <f t="shared" si="4"/>
        <v>0</v>
      </c>
      <c r="E49" s="127"/>
      <c r="F49" s="104"/>
      <c r="G49" s="119"/>
      <c r="H49" s="110"/>
      <c r="I49" s="109">
        <f>G49*(((1+Calculator!$D$7)^MIN(F49,$G$5)-1)/Calculator!$D$7)</f>
        <v>0</v>
      </c>
      <c r="J49" s="109">
        <f>H49*(((1+Calculator!$D$8)^MIN(F49,$G$5)-1)/Calculator!$D$8)</f>
        <v>0</v>
      </c>
    </row>
    <row r="50" spans="2:26" ht="30" customHeight="1">
      <c r="B50" s="65">
        <v>10</v>
      </c>
      <c r="C50" s="157">
        <f t="shared" si="4"/>
        <v>0</v>
      </c>
      <c r="D50" s="158">
        <f t="shared" si="4"/>
        <v>0</v>
      </c>
      <c r="E50" s="127"/>
      <c r="F50" s="104"/>
      <c r="G50" s="119"/>
      <c r="H50" s="110"/>
      <c r="I50" s="109">
        <f>G50*(((1+Calculator!$D$7)^MIN(F50,$G$5)-1)/Calculator!$D$7)</f>
        <v>0</v>
      </c>
      <c r="J50" s="109">
        <f>H50*(((1+Calculator!$D$8)^MIN(F50,$G$5)-1)/Calculator!$D$8)</f>
        <v>0</v>
      </c>
    </row>
    <row r="51" spans="2:26" s="27" customFormat="1" ht="27.95" customHeight="1">
      <c r="B51" s="170" t="s">
        <v>63</v>
      </c>
      <c r="C51" s="118"/>
      <c r="D51" s="129"/>
      <c r="E51" s="163">
        <f>IF(C41&lt;&gt;'Standard Eligible Measures'!A29,E41,0)+IF(C42&lt;&gt;'Standard Eligible Measures'!A29,E42,0)+IF(C43&lt;&gt;'Standard Eligible Measures'!A29,E43,0)+IF(C44&lt;&gt;'Standard Eligible Measures'!A29,E44,0)+IF(C45&lt;&gt;'Standard Eligible Measures'!A29,E45,0)+IF(C46&lt;&gt;'Standard Eligible Measures'!A29,E46,0)+IF(C47&lt;&gt;'Standard Eligible Measures'!A29,E47,0)+IF(C48&lt;&gt;'Standard Eligible Measures'!A29,E48,0)+IF(C49&lt;&gt;'Standard Eligible Measures'!A29,E49,0)+IF(C50&lt;&gt;'Standard Eligible Measures'!A29,E50,0)</f>
        <v>0</v>
      </c>
      <c r="F51" s="169" t="e">
        <f>SUMPRODUCT(E41:E50,F41:F50)/E51</f>
        <v>#DIV/0!</v>
      </c>
      <c r="G51" s="159">
        <f>SUM(G41:G50)</f>
        <v>0</v>
      </c>
      <c r="H51" s="159">
        <f>SUM(H41:H50)</f>
        <v>0</v>
      </c>
      <c r="I51" s="159">
        <f t="shared" ref="I51:J51" si="5">SUM(I41:I50)</f>
        <v>0</v>
      </c>
      <c r="J51" s="159">
        <f t="shared" si="5"/>
        <v>0</v>
      </c>
    </row>
    <row r="52" spans="2:26" s="27" customFormat="1" ht="27.95" customHeight="1">
      <c r="B52" s="170" t="s">
        <v>64</v>
      </c>
      <c r="C52" s="118"/>
      <c r="D52" s="129"/>
      <c r="E52" s="162">
        <f>IF(C41='Standard Eligible Measures'!A29,E41,0)+IF(C42='Standard Eligible Measures'!A29,E42,0)+IF(C43='Standard Eligible Measures'!A29,E43,0)+IF(C44='Standard Eligible Measures'!A29,E44,0)+IF(C45='Standard Eligible Measures'!C29,E45,0)+IF(C46='Standard Eligible Measures'!A29,E46,0)+IF(C47='Standard Eligible Measures'!A29,E47,0)+IF(C48='Standard Eligible Measures'!A29,E48,0)+IF(C49='Standard Eligible Measures'!A29,E49,0)+IF(C50='Standard Eligible Measures'!A29,E50,0)</f>
        <v>0</v>
      </c>
      <c r="F52" s="160"/>
      <c r="G52" s="161"/>
      <c r="H52" s="161"/>
      <c r="I52" s="161"/>
      <c r="J52" s="161"/>
    </row>
    <row r="53" spans="2:26" s="27" customFormat="1" ht="27.95" customHeight="1">
      <c r="B53" s="170" t="s">
        <v>65</v>
      </c>
      <c r="C53" s="118"/>
      <c r="D53" s="129"/>
      <c r="E53" s="163">
        <f>E52+E51</f>
        <v>0</v>
      </c>
      <c r="F53" s="160"/>
      <c r="G53" s="161"/>
      <c r="H53" s="161"/>
      <c r="I53" s="161"/>
      <c r="J53" s="161"/>
    </row>
    <row r="54" spans="2:26" ht="15" thickBot="1">
      <c r="B54" s="105"/>
      <c r="C54" s="105"/>
      <c r="D54" s="105"/>
      <c r="E54" s="174"/>
      <c r="F54" s="120"/>
      <c r="G54" s="120"/>
      <c r="I54" s="45"/>
      <c r="J54" s="174"/>
      <c r="K54" s="174"/>
      <c r="L54" s="174"/>
      <c r="M54" s="174"/>
      <c r="N54" s="174"/>
      <c r="O54" s="174"/>
      <c r="P54" s="174"/>
      <c r="T54" s="45"/>
      <c r="V54" s="174"/>
      <c r="W54" s="174"/>
    </row>
    <row r="55" spans="2:26" ht="45" customHeight="1" thickBot="1">
      <c r="B55" s="220" t="s">
        <v>17</v>
      </c>
      <c r="C55" s="221"/>
      <c r="D55" s="67"/>
      <c r="E55"/>
      <c r="I55"/>
      <c r="L55" s="48"/>
      <c r="N55" s="219"/>
      <c r="O55" s="219"/>
      <c r="P55" s="219"/>
    </row>
    <row r="56" spans="2:26" ht="38.450000000000003" customHeight="1">
      <c r="B56" s="106" t="s">
        <v>66</v>
      </c>
      <c r="C56" s="168">
        <f>I51+J51</f>
        <v>0</v>
      </c>
      <c r="D56" s="67"/>
      <c r="I56"/>
      <c r="L56" s="48"/>
    </row>
    <row r="57" spans="2:26" ht="30" customHeight="1">
      <c r="B57" s="107" t="s">
        <v>67</v>
      </c>
      <c r="C57" s="109">
        <f>E53</f>
        <v>0</v>
      </c>
      <c r="I57"/>
      <c r="L57" s="49"/>
      <c r="M57" s="24"/>
      <c r="S57" s="24"/>
      <c r="T57" s="24"/>
      <c r="U57" s="50"/>
      <c r="V57" s="24"/>
    </row>
    <row r="58" spans="2:26" ht="30" customHeight="1" thickBot="1">
      <c r="B58" s="108" t="s">
        <v>68</v>
      </c>
      <c r="C58" s="167" t="e">
        <f>C56/C57</f>
        <v>#DIV/0!</v>
      </c>
      <c r="I58"/>
      <c r="L58" s="49"/>
      <c r="M58" s="51"/>
      <c r="S58" s="51"/>
      <c r="T58" s="52"/>
      <c r="U58" s="53"/>
      <c r="V58" s="52"/>
    </row>
    <row r="59" spans="2:26" ht="30" customHeight="1">
      <c r="F59" s="120"/>
      <c r="G59" s="120"/>
      <c r="I59"/>
      <c r="J59" s="54"/>
      <c r="K59" s="54"/>
      <c r="L59" s="49"/>
      <c r="M59" s="51"/>
      <c r="S59" s="51"/>
      <c r="T59" s="52"/>
      <c r="U59" s="53"/>
      <c r="V59" s="52"/>
    </row>
    <row r="60" spans="2:26" ht="30" customHeight="1">
      <c r="F60" s="120"/>
      <c r="G60" s="120"/>
      <c r="L60"/>
      <c r="M60"/>
      <c r="N60" s="54"/>
      <c r="O60" s="54"/>
      <c r="P60" s="49"/>
      <c r="Q60" s="55"/>
      <c r="W60" s="55"/>
      <c r="X60" s="55"/>
      <c r="Y60" s="55"/>
      <c r="Z60" s="55"/>
    </row>
    <row r="61" spans="2:26" ht="30.95" customHeight="1">
      <c r="F61" s="120"/>
      <c r="G61" s="120"/>
      <c r="N61" s="54"/>
      <c r="O61" s="54"/>
      <c r="P61" s="49"/>
      <c r="Q61" s="55"/>
      <c r="R61" s="56"/>
      <c r="S61" s="55"/>
      <c r="T61" s="55"/>
      <c r="U61" s="55"/>
      <c r="V61" s="55"/>
      <c r="W61" s="55"/>
      <c r="X61" s="55"/>
      <c r="Y61" s="55"/>
      <c r="Z61" s="55"/>
    </row>
    <row r="62" spans="2:26" ht="30.95" customHeight="1">
      <c r="E62" s="67"/>
      <c r="F62" s="120"/>
      <c r="G62" s="120"/>
      <c r="N62" s="74"/>
      <c r="O62" s="57"/>
      <c r="P62" s="54"/>
      <c r="Q62" s="55"/>
      <c r="R62" s="58"/>
      <c r="S62" s="55"/>
      <c r="T62" s="55"/>
      <c r="U62" s="55"/>
      <c r="V62" s="55"/>
      <c r="W62" s="55"/>
      <c r="X62" s="55"/>
      <c r="Y62" s="55"/>
      <c r="Z62" s="55"/>
    </row>
    <row r="63" spans="2:26" ht="30.95" customHeight="1">
      <c r="F63" s="174"/>
      <c r="G63" s="174"/>
      <c r="N63" s="59"/>
      <c r="O63" s="59"/>
      <c r="P63" s="60"/>
    </row>
    <row r="64" spans="2:26" ht="30.95" customHeight="1">
      <c r="E64"/>
    </row>
    <row r="65" spans="3:19" ht="24.95" customHeight="1"/>
    <row r="66" spans="3:19" ht="24.95" customHeight="1"/>
    <row r="70" spans="3:19" ht="26.1" customHeight="1">
      <c r="C70" s="128" t="s">
        <v>69</v>
      </c>
      <c r="D70" s="128"/>
    </row>
    <row r="71" spans="3:19" ht="26.1" customHeight="1"/>
    <row r="72" spans="3:19" ht="26.1" customHeight="1"/>
    <row r="73" spans="3:19" ht="26.1" customHeight="1"/>
    <row r="74" spans="3:19" ht="26.1" customHeight="1">
      <c r="Q74" s="219"/>
      <c r="R74" s="219"/>
    </row>
    <row r="75" spans="3:19">
      <c r="Q75" s="218"/>
      <c r="R75" s="219"/>
      <c r="S75" s="61"/>
    </row>
    <row r="76" spans="3:19" ht="15.6">
      <c r="E76" s="128"/>
    </row>
    <row r="81" spans="6:19" ht="15.6">
      <c r="F81" s="128"/>
    </row>
    <row r="82" spans="6:19">
      <c r="Q82" s="219"/>
      <c r="R82" s="219"/>
    </row>
    <row r="83" spans="6:19">
      <c r="Q83" s="218"/>
      <c r="R83" s="219"/>
      <c r="S83" s="61"/>
    </row>
  </sheetData>
  <sheetProtection algorithmName="SHA-512" hashValue="F9YYS94hrpuTageTSKyY8FrAwqtrsJUDdLvot6qBcqMCagyjNTXt0gdKLns6zMJmGD68aMF/9acRQJtgxEBIyw==" saltValue="K4Lwo/kStyTv2iWOxfevUQ==" spinCount="100000" sheet="1" objects="1" scenarios="1"/>
  <dataConsolidate/>
  <mergeCells count="21">
    <mergeCell ref="R31:S31"/>
    <mergeCell ref="S32:T32"/>
    <mergeCell ref="S35:T35"/>
    <mergeCell ref="S33:T33"/>
    <mergeCell ref="S34:T34"/>
    <mergeCell ref="Q83:R83"/>
    <mergeCell ref="N55:P55"/>
    <mergeCell ref="Q74:R74"/>
    <mergeCell ref="Q75:R75"/>
    <mergeCell ref="B55:C55"/>
    <mergeCell ref="Q82:R82"/>
    <mergeCell ref="E15:G15"/>
    <mergeCell ref="H15:I15"/>
    <mergeCell ref="J15:K15"/>
    <mergeCell ref="E14:K14"/>
    <mergeCell ref="B2:G2"/>
    <mergeCell ref="I5:K5"/>
    <mergeCell ref="I4:K4"/>
    <mergeCell ref="I3:K3"/>
    <mergeCell ref="I2:K2"/>
    <mergeCell ref="I6:K6"/>
  </mergeCells>
  <conditionalFormatting sqref="C8">
    <cfRule type="cellIs" dxfId="6" priority="14" operator="lessThan">
      <formula>1</formula>
    </cfRule>
    <cfRule type="cellIs" dxfId="5" priority="15" operator="greaterThanOrEqual">
      <formula>1</formula>
    </cfRule>
  </conditionalFormatting>
  <conditionalFormatting sqref="G5">
    <cfRule type="cellIs" dxfId="4" priority="1" operator="greaterThanOrEqual">
      <formula>$F$51</formula>
    </cfRule>
    <cfRule type="cellIs" dxfId="3" priority="2" operator="lessThan">
      <formula>$F$51</formula>
    </cfRule>
  </conditionalFormatting>
  <dataValidations xWindow="597" yWindow="478" count="8">
    <dataValidation allowBlank="1" showErrorMessage="1" prompt="Enter the property owner's marginal tax rate for calculating MACRS benefits. _x000a_21% is the default." sqref="E5" xr:uid="{BD8473DD-596B-7C4E-8B99-A822858D9A6D}"/>
    <dataValidation allowBlank="1" showInputMessage="1" showErrorMessage="1" prompt="Savings to investment ratio must be greater than or equal to 1" sqref="C8" xr:uid="{20F36EDC-6BFB-1749-9216-5168D1544AFF}"/>
    <dataValidation allowBlank="1" showInputMessage="1" showErrorMessage="1" prompt="From analysis of utility bills" sqref="F32 B32:D32" xr:uid="{284BBF1C-9EEC-4B43-B044-78E9CA6089DC}"/>
    <dataValidation allowBlank="1" showErrorMessage="1" prompt="PACE Principal Amount must be less than or equal to 25% of property value" sqref="C5" xr:uid="{F4DCFDB0-D82E-E649-878B-0759E7CF2644}"/>
    <dataValidation allowBlank="1" showInputMessage="1" showErrorMessage="1" promptTitle="Enter measure description" prompt="Use information on Standard Eligible Measures tab as a guide" sqref="D17:D26" xr:uid="{7164BCEA-D90C-C948-B98F-77E057CFCDA7}"/>
    <dataValidation type="custom" allowBlank="1" showInputMessage="1" showErrorMessage="1" sqref="C6" xr:uid="{ADC6F198-D580-44A8-B692-E20D60941164}">
      <formula1>C11&lt;=35%</formula1>
    </dataValidation>
    <dataValidation operator="lessThanOrEqual" allowBlank="1" showInputMessage="1" showErrorMessage="1" sqref="G5" xr:uid="{DD221A48-A06C-4033-B2B9-DF30FC30A078}"/>
    <dataValidation allowBlank="1" showInputMessage="1" showErrorMessage="1" prompt="This refers to the avoided cost of capital + owner buy down. Total amount cannot exceed 50% of total project savings." sqref="N60:N61 J59" xr:uid="{AF3EE768-3ADA-9B42-B825-7E7AA0F981CC}"/>
  </dataValidations>
  <pageMargins left="0.7" right="0.7" top="0.75" bottom="0.75" header="0.3" footer="0.3"/>
  <pageSetup scale="47" fitToHeight="0" orientation="portrait" horizontalDpi="4294967293" verticalDpi="4294967293" r:id="rId1"/>
  <legacyDrawing r:id="rId2"/>
  <extLst>
    <ext xmlns:x14="http://schemas.microsoft.com/office/spreadsheetml/2009/9/main" uri="{CCE6A557-97BC-4b89-ADB6-D9C93CAAB3DF}">
      <x14:dataValidations xmlns:xm="http://schemas.microsoft.com/office/excel/2006/main" xWindow="597" yWindow="478" count="2">
        <x14:dataValidation type="list" allowBlank="1" showDropDown="1" showErrorMessage="1" xr:uid="{E67BCA82-AF5F-1045-92FA-1276CE55DC68}">
          <x14:formula1>
            <xm:f>'Standard Eligible Measures'!$C$22:$C$23</xm:f>
          </x14:formula1>
          <xm:sqref>C10</xm:sqref>
        </x14:dataValidation>
        <x14:dataValidation type="list" allowBlank="1" showInputMessage="1" showErrorMessage="1" error="Invalid data" promptTitle="Choose eligible measure" prompt="Use drop down list_x000a_See Standard Eligible Measures tab for more information" xr:uid="{8805CEB1-7C3B-2B44-AC04-33EEACC69087}">
          <x14:formula1>
            <xm:f>'Standard Eligible Measures'!$A$22:$A$38</xm:f>
          </x14:formula1>
          <xm:sqref>C17:D26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9ACA1-C421-434C-804D-BE9B112018E2}">
  <dimension ref="A1:T51"/>
  <sheetViews>
    <sheetView workbookViewId="0">
      <selection activeCell="E12" sqref="E12"/>
    </sheetView>
  </sheetViews>
  <sheetFormatPr defaultColWidth="9.140625" defaultRowHeight="14.45"/>
  <cols>
    <col min="1" max="2" width="9.140625" style="23"/>
    <col min="3" max="3" width="13.140625" style="23" bestFit="1" customWidth="1"/>
    <col min="4" max="4" width="18.42578125" style="23" customWidth="1"/>
    <col min="5" max="5" width="19.5703125" style="23" bestFit="1" customWidth="1"/>
    <col min="6" max="16384" width="9.140625" style="23"/>
  </cols>
  <sheetData>
    <row r="1" spans="1:20" ht="16.5" customHeight="1" thickBot="1">
      <c r="A1" s="231" t="s">
        <v>69</v>
      </c>
      <c r="B1" s="231"/>
      <c r="C1" s="231"/>
      <c r="D1" s="231"/>
      <c r="E1" s="231"/>
      <c r="F1" s="231"/>
      <c r="H1" s="232" t="s">
        <v>3</v>
      </c>
      <c r="I1" s="233"/>
      <c r="J1" s="233"/>
      <c r="K1" s="233"/>
      <c r="L1" s="233"/>
      <c r="M1" s="233"/>
      <c r="N1" s="233"/>
      <c r="O1" s="233"/>
      <c r="P1" s="234"/>
    </row>
    <row r="2" spans="1:20" ht="16.5" customHeight="1">
      <c r="A2" s="241" t="s">
        <v>70</v>
      </c>
      <c r="B2" s="241"/>
      <c r="C2" s="241"/>
      <c r="D2" s="241"/>
      <c r="H2" s="235" t="s">
        <v>4</v>
      </c>
      <c r="I2" s="236"/>
      <c r="J2" s="236"/>
      <c r="K2" s="236"/>
      <c r="L2" s="236"/>
      <c r="M2" s="236"/>
      <c r="N2" s="236"/>
      <c r="O2" s="236"/>
      <c r="P2" s="237"/>
    </row>
    <row r="3" spans="1:20" ht="15" customHeight="1" thickBot="1">
      <c r="A3" s="242" t="s">
        <v>71</v>
      </c>
      <c r="B3" s="242"/>
      <c r="C3" s="242"/>
      <c r="D3" s="242"/>
      <c r="H3" s="238" t="s">
        <v>6</v>
      </c>
      <c r="I3" s="239"/>
      <c r="J3" s="239"/>
      <c r="K3" s="239"/>
      <c r="L3" s="239"/>
      <c r="M3" s="239"/>
      <c r="N3" s="239"/>
      <c r="O3" s="239"/>
      <c r="P3" s="240"/>
    </row>
    <row r="4" spans="1:20" ht="15" customHeight="1">
      <c r="R4" s="178"/>
      <c r="S4" s="24"/>
    </row>
    <row r="5" spans="1:20" ht="15" thickBot="1">
      <c r="D5" s="25"/>
      <c r="I5" s="74"/>
      <c r="J5" s="74"/>
      <c r="K5" s="74"/>
      <c r="L5" s="74"/>
      <c r="M5" s="74"/>
      <c r="N5" s="74"/>
      <c r="T5" s="26"/>
    </row>
    <row r="6" spans="1:20">
      <c r="A6" s="228" t="s">
        <v>72</v>
      </c>
      <c r="B6" s="229"/>
      <c r="C6" s="229"/>
      <c r="D6" s="230"/>
    </row>
    <row r="7" spans="1:20">
      <c r="A7" s="226" t="s">
        <v>73</v>
      </c>
      <c r="B7" s="227"/>
      <c r="C7" s="227"/>
      <c r="D7" s="164">
        <v>0.03</v>
      </c>
      <c r="E7" s="27"/>
    </row>
    <row r="8" spans="1:20">
      <c r="A8" s="28" t="s">
        <v>74</v>
      </c>
      <c r="B8" s="177"/>
      <c r="C8" s="29"/>
      <c r="D8" s="164">
        <v>0.02</v>
      </c>
    </row>
    <row r="9" spans="1:20">
      <c r="E9" s="30"/>
      <c r="F9" s="24"/>
      <c r="G9" s="24"/>
    </row>
    <row r="12" spans="1:20">
      <c r="A12"/>
      <c r="B12"/>
      <c r="C12"/>
      <c r="D12"/>
    </row>
    <row r="13" spans="1:20">
      <c r="A13"/>
      <c r="B13"/>
      <c r="C13"/>
      <c r="D13"/>
    </row>
    <row r="14" spans="1:20">
      <c r="A14"/>
      <c r="B14"/>
      <c r="C14"/>
      <c r="D14"/>
    </row>
    <row r="15" spans="1:20">
      <c r="A15"/>
      <c r="B15"/>
      <c r="C15"/>
      <c r="D15"/>
    </row>
    <row r="16" spans="1:20">
      <c r="A16"/>
      <c r="B16"/>
      <c r="C16"/>
      <c r="D16"/>
    </row>
    <row r="17" spans="1:10">
      <c r="A17"/>
      <c r="B17"/>
      <c r="C17"/>
      <c r="D17"/>
      <c r="H17"/>
      <c r="I17"/>
      <c r="J17"/>
    </row>
    <row r="18" spans="1:10">
      <c r="A18"/>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c r="I21"/>
      <c r="J21"/>
    </row>
    <row r="22" spans="1:10">
      <c r="A22"/>
      <c r="B22"/>
      <c r="C22"/>
      <c r="D22"/>
      <c r="E22"/>
      <c r="F22"/>
      <c r="G22"/>
      <c r="H22"/>
      <c r="I22"/>
      <c r="J22"/>
    </row>
    <row r="23" spans="1:10">
      <c r="A23"/>
      <c r="B23"/>
      <c r="C23"/>
      <c r="D23"/>
      <c r="E23"/>
      <c r="F23"/>
      <c r="G23"/>
      <c r="H23"/>
      <c r="I23"/>
      <c r="J23"/>
    </row>
    <row r="24" spans="1:10">
      <c r="A24"/>
      <c r="B24"/>
      <c r="C24"/>
      <c r="D24"/>
      <c r="E24"/>
      <c r="F24"/>
      <c r="G24"/>
      <c r="H24"/>
      <c r="I24"/>
      <c r="J24"/>
    </row>
    <row r="25" spans="1:10">
      <c r="A25"/>
      <c r="B25"/>
      <c r="C25"/>
      <c r="D25"/>
      <c r="E25"/>
      <c r="F25"/>
      <c r="G25"/>
      <c r="H25"/>
      <c r="I25"/>
      <c r="J25"/>
    </row>
    <row r="26" spans="1:10">
      <c r="A26"/>
      <c r="B26"/>
      <c r="C26"/>
      <c r="D26"/>
      <c r="E26"/>
      <c r="F26"/>
      <c r="G26"/>
      <c r="H26"/>
      <c r="I26"/>
      <c r="J26"/>
    </row>
    <row r="27" spans="1:10">
      <c r="A27"/>
      <c r="B27"/>
      <c r="C27"/>
      <c r="D27"/>
      <c r="E27"/>
      <c r="F27"/>
      <c r="G27"/>
      <c r="H27"/>
      <c r="I27"/>
      <c r="J27"/>
    </row>
    <row r="28" spans="1:10">
      <c r="A28"/>
      <c r="B28"/>
      <c r="C28"/>
      <c r="D28"/>
      <c r="E28"/>
      <c r="F28"/>
      <c r="G28"/>
      <c r="H28"/>
      <c r="I28"/>
      <c r="J28"/>
    </row>
    <row r="29" spans="1:10">
      <c r="A29"/>
      <c r="B29"/>
      <c r="C29"/>
      <c r="D29"/>
      <c r="E29"/>
      <c r="F29"/>
      <c r="G29"/>
      <c r="H29"/>
      <c r="I29"/>
      <c r="J29"/>
    </row>
    <row r="30" spans="1:10">
      <c r="A30"/>
      <c r="B30"/>
      <c r="C30"/>
      <c r="D30"/>
      <c r="E30"/>
      <c r="F30"/>
      <c r="G30"/>
      <c r="H30"/>
      <c r="I30"/>
      <c r="J30"/>
    </row>
    <row r="31" spans="1:10">
      <c r="A31"/>
      <c r="B31"/>
      <c r="C31"/>
      <c r="D31"/>
      <c r="E31"/>
      <c r="F31"/>
      <c r="G31"/>
      <c r="H31"/>
      <c r="I31"/>
      <c r="J31"/>
    </row>
    <row r="32" spans="1:10">
      <c r="A32"/>
      <c r="B32"/>
      <c r="C32"/>
      <c r="D32"/>
      <c r="E32"/>
      <c r="F32"/>
      <c r="G32"/>
      <c r="H32"/>
      <c r="I32"/>
      <c r="J32"/>
    </row>
    <row r="33" spans="1:10">
      <c r="A33"/>
      <c r="B33"/>
      <c r="C33"/>
      <c r="D33"/>
      <c r="E33"/>
      <c r="F33"/>
      <c r="G33"/>
      <c r="H33"/>
      <c r="I33"/>
      <c r="J33"/>
    </row>
    <row r="34" spans="1:10">
      <c r="A34"/>
      <c r="B34"/>
      <c r="C34"/>
      <c r="D34"/>
      <c r="E34"/>
      <c r="F34"/>
      <c r="G34"/>
      <c r="H34"/>
      <c r="I34"/>
      <c r="J34"/>
    </row>
    <row r="35" spans="1:10">
      <c r="A35"/>
      <c r="B35"/>
      <c r="C35"/>
      <c r="D35"/>
      <c r="E35"/>
      <c r="F35"/>
      <c r="G35"/>
      <c r="H35"/>
      <c r="I35"/>
      <c r="J35"/>
    </row>
    <row r="36" spans="1:10">
      <c r="A36"/>
      <c r="B36"/>
      <c r="C36"/>
      <c r="D36"/>
      <c r="E36"/>
      <c r="F36"/>
      <c r="G36"/>
      <c r="H36"/>
      <c r="I36"/>
      <c r="J36"/>
    </row>
    <row r="37" spans="1:10">
      <c r="A37"/>
      <c r="B37"/>
      <c r="C37"/>
      <c r="D37"/>
      <c r="E37"/>
      <c r="F37"/>
      <c r="G37"/>
      <c r="H37"/>
      <c r="I37"/>
      <c r="J37"/>
    </row>
    <row r="38" spans="1:10">
      <c r="A38"/>
      <c r="B38"/>
      <c r="C38"/>
      <c r="D38"/>
      <c r="E38"/>
      <c r="F38"/>
      <c r="G38"/>
      <c r="H38"/>
      <c r="I38"/>
      <c r="J38"/>
    </row>
    <row r="39" spans="1:10">
      <c r="A39"/>
      <c r="B39"/>
      <c r="C39"/>
      <c r="D39"/>
      <c r="E39"/>
      <c r="F39"/>
      <c r="G39"/>
      <c r="H39"/>
      <c r="I39"/>
      <c r="J39"/>
    </row>
    <row r="40" spans="1:10">
      <c r="A40"/>
      <c r="B40"/>
      <c r="C40"/>
      <c r="D40"/>
      <c r="E40"/>
      <c r="F40"/>
      <c r="G40"/>
      <c r="H40"/>
      <c r="I40"/>
      <c r="J40"/>
    </row>
    <row r="41" spans="1:10">
      <c r="A41"/>
      <c r="B41"/>
      <c r="C41"/>
      <c r="D41"/>
      <c r="E41"/>
      <c r="F41"/>
      <c r="G41"/>
      <c r="H41"/>
      <c r="I41"/>
      <c r="J41"/>
    </row>
    <row r="42" spans="1:10">
      <c r="A42"/>
      <c r="B42"/>
      <c r="C42"/>
      <c r="D42"/>
      <c r="E42"/>
      <c r="F42"/>
      <c r="G42"/>
      <c r="H42"/>
      <c r="I42"/>
      <c r="J42"/>
    </row>
    <row r="43" spans="1:10">
      <c r="A43"/>
      <c r="B43"/>
      <c r="C43"/>
      <c r="D43"/>
      <c r="E43"/>
      <c r="F43"/>
      <c r="G43"/>
      <c r="H43"/>
      <c r="I43"/>
      <c r="J43"/>
    </row>
    <row r="44" spans="1:10">
      <c r="A44"/>
      <c r="B44"/>
      <c r="C44"/>
      <c r="D44"/>
      <c r="E44"/>
      <c r="F44"/>
      <c r="G44"/>
      <c r="H44"/>
      <c r="I44"/>
      <c r="J44"/>
    </row>
    <row r="45" spans="1:10">
      <c r="A45"/>
      <c r="B45"/>
      <c r="C45"/>
      <c r="D45"/>
      <c r="E45"/>
      <c r="F45"/>
      <c r="G45"/>
      <c r="H45"/>
      <c r="I45"/>
      <c r="J45"/>
    </row>
    <row r="46" spans="1:10">
      <c r="E46"/>
      <c r="F46"/>
      <c r="G46"/>
      <c r="H46"/>
      <c r="I46"/>
      <c r="J46"/>
    </row>
    <row r="47" spans="1:10">
      <c r="E47"/>
      <c r="F47"/>
      <c r="G47"/>
      <c r="H47"/>
      <c r="I47"/>
      <c r="J47"/>
    </row>
    <row r="48" spans="1:10">
      <c r="E48"/>
      <c r="F48"/>
      <c r="G48"/>
      <c r="H48"/>
      <c r="I48"/>
      <c r="J48"/>
    </row>
    <row r="49" spans="5:10">
      <c r="E49"/>
      <c r="F49"/>
      <c r="G49"/>
      <c r="H49"/>
      <c r="I49"/>
      <c r="J49"/>
    </row>
    <row r="50" spans="5:10">
      <c r="E50"/>
      <c r="F50"/>
      <c r="G50"/>
      <c r="H50"/>
      <c r="I50"/>
      <c r="J50"/>
    </row>
    <row r="51" spans="5:10">
      <c r="E51"/>
      <c r="F51"/>
      <c r="G51"/>
    </row>
  </sheetData>
  <sheetProtection algorithmName="SHA-512" hashValue="atlSR8WBpordhB9kghd77OEakGXzNI28SbxFk03dfr9v5qSxd6Xc61df+do9/Mkkk9booC5xA4dll9mADXz7kA==" saltValue="Tq0AVWRn9BZfs8B0pOQ5og==" spinCount="100000" sheet="1" objects="1" scenarios="1"/>
  <mergeCells count="8">
    <mergeCell ref="A7:C7"/>
    <mergeCell ref="A6:D6"/>
    <mergeCell ref="A1:F1"/>
    <mergeCell ref="H1:P1"/>
    <mergeCell ref="H2:P2"/>
    <mergeCell ref="H3:P3"/>
    <mergeCell ref="A2:D2"/>
    <mergeCell ref="A3:D3"/>
  </mergeCells>
  <dataValidations count="2">
    <dataValidation type="decimal" operator="lessThanOrEqual" allowBlank="1" showErrorMessage="1" error="Maximum allowed O&amp;M escalation rate is 2%" sqref="D8" xr:uid="{458288E5-227E-401E-8FA9-9672E1B8C417}">
      <formula1>0.02</formula1>
    </dataValidation>
    <dataValidation type="decimal" operator="lessThanOrEqual" allowBlank="1" showErrorMessage="1" error="Maxium allowed utility escalation rate is 3%" sqref="D7" xr:uid="{22DE8187-D735-4B80-B7EC-E926023C05D5}">
      <formula1>0.03</formula1>
    </dataValidation>
  </dataValidations>
  <hyperlinks>
    <hyperlink ref="A3:D3" r:id="rId1" display="Use NIST calculator: https://pages.nist.gov/eerc/   " xr:uid="{E0AC931F-DA82-4BF6-B6C5-70056287C78A}"/>
  </hyperlinks>
  <pageMargins left="0.7" right="0.7" top="0.75" bottom="0.75" header="0.3" footer="0.3"/>
  <pageSetup orientation="portrait" horizontalDpi="4294967293" verticalDpi="4294967293"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A7CD-0345-4DA6-AA10-539D881C9D29}">
  <dimension ref="A1:J29"/>
  <sheetViews>
    <sheetView topLeftCell="A14" zoomScale="108" workbookViewId="0">
      <selection activeCell="A30" sqref="A30"/>
    </sheetView>
  </sheetViews>
  <sheetFormatPr defaultColWidth="8.85546875" defaultRowHeight="14.45"/>
  <cols>
    <col min="1" max="1" width="39.42578125" bestFit="1" customWidth="1"/>
    <col min="2" max="2" width="30.5703125" style="13" bestFit="1" customWidth="1"/>
    <col min="3" max="3" width="36.5703125" bestFit="1" customWidth="1"/>
    <col min="4" max="4" width="39.42578125" bestFit="1" customWidth="1"/>
    <col min="5" max="5" width="9.140625"/>
    <col min="10" max="10" width="34.5703125" bestFit="1" customWidth="1"/>
  </cols>
  <sheetData>
    <row r="1" spans="1:10" ht="15" thickBot="1">
      <c r="A1" s="249" t="s">
        <v>69</v>
      </c>
      <c r="B1" s="249"/>
      <c r="C1" s="74"/>
      <c r="D1" s="74"/>
      <c r="E1" s="74"/>
      <c r="F1" s="74"/>
    </row>
    <row r="2" spans="1:10">
      <c r="A2" s="243" t="s">
        <v>75</v>
      </c>
      <c r="B2" s="244"/>
    </row>
    <row r="3" spans="1:10">
      <c r="A3" s="11" t="s">
        <v>76</v>
      </c>
      <c r="B3" s="12" t="s">
        <v>77</v>
      </c>
      <c r="C3" s="7"/>
      <c r="J3" s="3"/>
    </row>
    <row r="4" spans="1:10" s="10" customFormat="1" ht="12.95">
      <c r="A4" s="247" t="s">
        <v>78</v>
      </c>
      <c r="B4" s="248"/>
      <c r="C4" s="8"/>
      <c r="J4" s="9"/>
    </row>
    <row r="5" spans="1:10" ht="21.95">
      <c r="A5" s="14" t="s">
        <v>79</v>
      </c>
      <c r="B5" s="15" t="s">
        <v>80</v>
      </c>
      <c r="J5" s="1"/>
    </row>
    <row r="6" spans="1:10" ht="32.450000000000003">
      <c r="A6" s="14" t="s">
        <v>81</v>
      </c>
      <c r="B6" s="15" t="s">
        <v>82</v>
      </c>
      <c r="C6" s="3"/>
    </row>
    <row r="7" spans="1:10" ht="32.450000000000003">
      <c r="A7" s="14" t="s">
        <v>83</v>
      </c>
      <c r="B7" s="15" t="s">
        <v>84</v>
      </c>
    </row>
    <row r="8" spans="1:10" ht="32.450000000000003">
      <c r="A8" s="14" t="s">
        <v>85</v>
      </c>
      <c r="B8" s="15" t="s">
        <v>86</v>
      </c>
      <c r="C8" s="3"/>
    </row>
    <row r="9" spans="1:10" ht="32.450000000000003">
      <c r="A9" s="14" t="s">
        <v>87</v>
      </c>
      <c r="B9" s="15" t="s">
        <v>88</v>
      </c>
    </row>
    <row r="10" spans="1:10" ht="32.450000000000003">
      <c r="A10" s="14" t="s">
        <v>89</v>
      </c>
      <c r="B10" s="15" t="s">
        <v>90</v>
      </c>
    </row>
    <row r="11" spans="1:10">
      <c r="A11" s="14" t="s">
        <v>91</v>
      </c>
      <c r="B11" s="16" t="s">
        <v>92</v>
      </c>
    </row>
    <row r="12" spans="1:10">
      <c r="A12" s="245" t="s">
        <v>93</v>
      </c>
      <c r="B12" s="246"/>
      <c r="C12" s="19"/>
    </row>
    <row r="13" spans="1:10" ht="32.450000000000003">
      <c r="A13" s="18" t="s">
        <v>94</v>
      </c>
      <c r="B13" s="17" t="s">
        <v>95</v>
      </c>
    </row>
    <row r="14" spans="1:10">
      <c r="A14" s="1"/>
      <c r="B14" s="145"/>
    </row>
    <row r="15" spans="1:10">
      <c r="A15" s="1"/>
      <c r="B15" s="145"/>
    </row>
    <row r="16" spans="1:10">
      <c r="A16" s="1"/>
    </row>
    <row r="17" spans="1:3">
      <c r="A17" s="20"/>
    </row>
    <row r="20" spans="1:3">
      <c r="A20" s="1" t="s">
        <v>96</v>
      </c>
    </row>
    <row r="21" spans="1:3">
      <c r="A21" s="21" t="s">
        <v>97</v>
      </c>
      <c r="B21" s="21"/>
      <c r="C21" s="1"/>
    </row>
    <row r="22" spans="1:3">
      <c r="A22" s="21" t="s">
        <v>79</v>
      </c>
      <c r="B22" s="21"/>
      <c r="C22" s="1"/>
    </row>
    <row r="23" spans="1:3">
      <c r="A23" s="21" t="s">
        <v>81</v>
      </c>
      <c r="B23" s="21"/>
      <c r="C23" s="1"/>
    </row>
    <row r="24" spans="1:3">
      <c r="A24" s="21" t="s">
        <v>83</v>
      </c>
      <c r="B24" s="21"/>
    </row>
    <row r="25" spans="1:3">
      <c r="A25" s="21" t="s">
        <v>85</v>
      </c>
      <c r="B25" s="21"/>
    </row>
    <row r="26" spans="1:3">
      <c r="A26" s="21" t="s">
        <v>87</v>
      </c>
      <c r="B26" s="21"/>
    </row>
    <row r="27" spans="1:3">
      <c r="A27" s="21" t="s">
        <v>89</v>
      </c>
      <c r="B27" s="21"/>
    </row>
    <row r="28" spans="1:3">
      <c r="A28" s="21" t="s">
        <v>91</v>
      </c>
      <c r="B28" s="21"/>
    </row>
    <row r="29" spans="1:3">
      <c r="A29" s="21" t="s">
        <v>94</v>
      </c>
    </row>
  </sheetData>
  <sheetProtection algorithmName="SHA-512" hashValue="Mx7tdMWQxEJymnLaY2OBiUijQVrWJJZiRuQz8QdL4Zq9tWdRtMqRxP9TcK9gR/onEaIeuPJiBPraQOT+Rj2Asw==" saltValue="1CqHn5wICeq547g/h3IdWA==" spinCount="100000" sheet="1" objects="1" scenarios="1"/>
  <mergeCells count="4">
    <mergeCell ref="A2:B2"/>
    <mergeCell ref="A12:B12"/>
    <mergeCell ref="A4:B4"/>
    <mergeCell ref="A1:B1"/>
  </mergeCells>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3B72-69F4-46D1-A529-825AEF406302}">
  <dimension ref="A1:O29"/>
  <sheetViews>
    <sheetView zoomScale="99" workbookViewId="0">
      <selection activeCell="A4" sqref="A4:K4"/>
    </sheetView>
  </sheetViews>
  <sheetFormatPr defaultColWidth="8.85546875" defaultRowHeight="14.45"/>
  <cols>
    <col min="1" max="1" width="35.42578125" bestFit="1" customWidth="1"/>
    <col min="2" max="2" width="1.42578125" customWidth="1"/>
    <col min="3" max="3" width="12.85546875" bestFit="1" customWidth="1"/>
    <col min="5" max="5" width="35.42578125" customWidth="1"/>
    <col min="6" max="6" width="1.42578125" customWidth="1"/>
    <col min="7" max="7" width="12.85546875" customWidth="1"/>
    <col min="9" max="9" width="35.42578125" customWidth="1"/>
    <col min="10" max="10" width="1.42578125" customWidth="1"/>
    <col min="11" max="11" width="12.85546875" customWidth="1"/>
    <col min="13" max="13" width="35.42578125" customWidth="1"/>
    <col min="14" max="14" width="1.42578125" customWidth="1"/>
    <col min="15" max="15" width="12.85546875" customWidth="1"/>
  </cols>
  <sheetData>
    <row r="1" spans="1:15" ht="15" thickBot="1">
      <c r="A1" s="255" t="s">
        <v>98</v>
      </c>
      <c r="B1" s="255"/>
      <c r="C1" s="255"/>
      <c r="D1" s="255"/>
    </row>
    <row r="2" spans="1:15" ht="126.75" customHeight="1" thickTop="1" thickBot="1">
      <c r="A2" s="252" t="s">
        <v>99</v>
      </c>
      <c r="B2" s="253"/>
      <c r="C2" s="253"/>
      <c r="D2" s="253"/>
      <c r="E2" s="253"/>
      <c r="F2" s="253"/>
      <c r="G2" s="253"/>
      <c r="H2" s="253"/>
      <c r="I2" s="253"/>
      <c r="J2" s="253"/>
      <c r="K2" s="253"/>
      <c r="L2" s="253"/>
      <c r="M2" s="253"/>
      <c r="N2" s="253"/>
      <c r="O2" s="254"/>
    </row>
    <row r="3" spans="1:15" ht="15" customHeight="1" thickTop="1">
      <c r="A3" s="68"/>
      <c r="B3" s="68"/>
      <c r="C3" s="68"/>
      <c r="D3" s="68"/>
      <c r="E3" s="68"/>
      <c r="F3" s="68"/>
      <c r="G3" s="68"/>
      <c r="H3" s="68"/>
      <c r="I3" s="68"/>
      <c r="J3" s="68"/>
      <c r="K3" s="68"/>
      <c r="M3" s="68"/>
      <c r="N3" s="68"/>
      <c r="O3" s="68"/>
    </row>
    <row r="4" spans="1:15" ht="87" customHeight="1">
      <c r="A4" s="250" t="s">
        <v>100</v>
      </c>
      <c r="B4" s="251"/>
      <c r="C4" s="251"/>
      <c r="D4" s="251"/>
      <c r="E4" s="251"/>
      <c r="F4" s="251"/>
      <c r="G4" s="251"/>
      <c r="H4" s="251"/>
      <c r="I4" s="251"/>
      <c r="J4" s="251"/>
      <c r="K4" s="251"/>
    </row>
    <row r="5" spans="1:15">
      <c r="A5" s="72" t="s">
        <v>101</v>
      </c>
      <c r="B5" s="72"/>
      <c r="C5" s="72" t="s">
        <v>102</v>
      </c>
      <c r="D5" s="73"/>
      <c r="E5" s="72" t="s">
        <v>101</v>
      </c>
      <c r="F5" s="72"/>
      <c r="G5" s="72" t="s">
        <v>102</v>
      </c>
      <c r="H5" s="73"/>
      <c r="I5" s="72" t="s">
        <v>101</v>
      </c>
      <c r="J5" s="72"/>
      <c r="K5" s="72" t="s">
        <v>102</v>
      </c>
    </row>
    <row r="6" spans="1:15">
      <c r="A6" s="70" t="s">
        <v>103</v>
      </c>
      <c r="B6" s="69"/>
      <c r="C6" s="71"/>
      <c r="D6" s="73"/>
      <c r="E6" s="73" t="s">
        <v>104</v>
      </c>
      <c r="F6" s="73"/>
      <c r="G6" s="71"/>
      <c r="H6" s="73"/>
      <c r="I6" s="73"/>
      <c r="J6" s="73"/>
      <c r="K6" s="71"/>
    </row>
    <row r="7" spans="1:15">
      <c r="A7" s="69" t="s">
        <v>105</v>
      </c>
      <c r="B7" s="69"/>
      <c r="C7" s="71">
        <v>10</v>
      </c>
      <c r="D7" s="73"/>
      <c r="E7" s="69" t="s">
        <v>106</v>
      </c>
      <c r="F7" s="73"/>
      <c r="G7" s="71">
        <v>13</v>
      </c>
      <c r="H7" s="73"/>
      <c r="I7" s="70" t="s">
        <v>107</v>
      </c>
      <c r="J7" s="73"/>
      <c r="K7" s="71">
        <v>20</v>
      </c>
    </row>
    <row r="8" spans="1:15">
      <c r="A8" s="69"/>
      <c r="B8" s="69"/>
      <c r="C8" s="71"/>
      <c r="D8" s="73"/>
      <c r="E8" s="69" t="s">
        <v>108</v>
      </c>
      <c r="F8" s="73"/>
      <c r="G8" s="71">
        <v>20</v>
      </c>
      <c r="H8" s="73"/>
      <c r="I8" s="73"/>
      <c r="J8" s="73"/>
      <c r="K8" s="71"/>
    </row>
    <row r="9" spans="1:15">
      <c r="A9" s="69" t="s">
        <v>109</v>
      </c>
      <c r="B9" s="69"/>
      <c r="C9" s="71">
        <v>15</v>
      </c>
      <c r="D9" s="73"/>
      <c r="E9" s="73"/>
      <c r="F9" s="73"/>
      <c r="G9" s="71"/>
      <c r="H9" s="73"/>
      <c r="I9" s="70" t="s">
        <v>110</v>
      </c>
      <c r="J9" s="73"/>
      <c r="K9" s="71">
        <v>20</v>
      </c>
    </row>
    <row r="10" spans="1:15">
      <c r="A10" s="69" t="s">
        <v>111</v>
      </c>
      <c r="B10" s="69"/>
      <c r="C10" s="71">
        <v>15</v>
      </c>
      <c r="D10" s="73"/>
      <c r="E10" s="70" t="s">
        <v>112</v>
      </c>
      <c r="F10" s="69"/>
      <c r="G10" s="71"/>
      <c r="H10" s="73"/>
      <c r="I10" s="73"/>
      <c r="J10" s="73"/>
      <c r="K10" s="71"/>
    </row>
    <row r="11" spans="1:15">
      <c r="A11" s="73"/>
      <c r="B11" s="73"/>
      <c r="C11" s="71"/>
      <c r="D11" s="73"/>
      <c r="E11" s="69" t="s">
        <v>113</v>
      </c>
      <c r="F11" s="69"/>
      <c r="G11" s="71">
        <v>27</v>
      </c>
      <c r="H11" s="73"/>
      <c r="I11" s="73" t="s">
        <v>114</v>
      </c>
      <c r="J11" s="73"/>
      <c r="K11" s="71"/>
    </row>
    <row r="12" spans="1:15">
      <c r="A12" s="70" t="s">
        <v>115</v>
      </c>
      <c r="B12" s="73"/>
      <c r="C12" s="71"/>
      <c r="D12" s="73"/>
      <c r="E12" s="69" t="s">
        <v>116</v>
      </c>
      <c r="F12" s="69"/>
      <c r="G12" s="71">
        <v>20</v>
      </c>
      <c r="H12" s="73"/>
      <c r="I12" s="69" t="s">
        <v>117</v>
      </c>
      <c r="J12" s="73"/>
      <c r="K12" s="71">
        <v>20</v>
      </c>
    </row>
    <row r="13" spans="1:15">
      <c r="A13" s="69" t="s">
        <v>118</v>
      </c>
      <c r="B13" s="73"/>
      <c r="C13" s="71">
        <v>15</v>
      </c>
      <c r="D13" s="73"/>
      <c r="E13" s="69" t="s">
        <v>119</v>
      </c>
      <c r="F13" s="69"/>
      <c r="G13" s="71">
        <v>20</v>
      </c>
      <c r="H13" s="73"/>
      <c r="I13" s="69" t="s">
        <v>120</v>
      </c>
      <c r="J13" s="73"/>
      <c r="K13" s="71">
        <v>24</v>
      </c>
    </row>
    <row r="14" spans="1:15">
      <c r="A14" s="69" t="s">
        <v>121</v>
      </c>
      <c r="B14" s="73"/>
      <c r="C14" s="71">
        <v>19</v>
      </c>
      <c r="D14" s="73"/>
      <c r="E14" s="69"/>
      <c r="F14" s="69"/>
      <c r="G14" s="71"/>
      <c r="H14" s="73"/>
      <c r="I14" s="73"/>
      <c r="J14" s="73"/>
      <c r="K14" s="71"/>
    </row>
    <row r="15" spans="1:15">
      <c r="A15" s="73"/>
      <c r="B15" s="73"/>
      <c r="C15" s="71"/>
      <c r="D15" s="73"/>
      <c r="E15" s="70" t="s">
        <v>122</v>
      </c>
      <c r="F15" s="73"/>
      <c r="G15" s="71"/>
      <c r="H15" s="73"/>
      <c r="I15" s="70" t="s">
        <v>123</v>
      </c>
      <c r="J15" s="69"/>
      <c r="K15" s="71"/>
    </row>
    <row r="16" spans="1:15">
      <c r="A16" s="73" t="s">
        <v>124</v>
      </c>
      <c r="B16" s="73"/>
      <c r="C16" s="71"/>
      <c r="D16" s="73"/>
      <c r="E16" s="69" t="s">
        <v>125</v>
      </c>
      <c r="F16" s="73"/>
      <c r="G16" s="71">
        <v>25</v>
      </c>
      <c r="H16" s="73"/>
      <c r="I16" s="69" t="s">
        <v>126</v>
      </c>
      <c r="J16" s="69"/>
      <c r="K16" s="71">
        <v>20</v>
      </c>
    </row>
    <row r="17" spans="1:11">
      <c r="A17" s="69" t="s">
        <v>127</v>
      </c>
      <c r="B17" s="73"/>
      <c r="C17" s="71">
        <v>15</v>
      </c>
      <c r="D17" s="73"/>
      <c r="E17" s="69" t="s">
        <v>128</v>
      </c>
      <c r="F17" s="73"/>
      <c r="G17" s="71">
        <v>20</v>
      </c>
      <c r="H17" s="73"/>
      <c r="I17" s="69" t="s">
        <v>129</v>
      </c>
      <c r="J17" s="69"/>
      <c r="K17" s="71">
        <v>10</v>
      </c>
    </row>
    <row r="18" spans="1:11">
      <c r="A18" s="69" t="s">
        <v>130</v>
      </c>
      <c r="B18" s="73"/>
      <c r="C18" s="71">
        <v>15</v>
      </c>
      <c r="D18" s="73"/>
      <c r="E18" s="69" t="s">
        <v>131</v>
      </c>
      <c r="F18" s="73"/>
      <c r="G18" s="71">
        <v>15</v>
      </c>
      <c r="H18" s="73"/>
      <c r="I18" s="69" t="s">
        <v>132</v>
      </c>
      <c r="J18" s="69"/>
      <c r="K18" s="71">
        <v>10</v>
      </c>
    </row>
    <row r="19" spans="1:11">
      <c r="A19" s="73"/>
      <c r="B19" s="73"/>
      <c r="C19" s="71"/>
      <c r="D19" s="73"/>
      <c r="E19" s="69" t="s">
        <v>133</v>
      </c>
      <c r="F19" s="73">
        <v>20</v>
      </c>
      <c r="G19" s="71"/>
      <c r="H19" s="73"/>
      <c r="I19" s="69" t="s">
        <v>134</v>
      </c>
      <c r="J19" s="69"/>
      <c r="K19" s="71">
        <v>15</v>
      </c>
    </row>
    <row r="20" spans="1:11">
      <c r="A20" s="73" t="s">
        <v>135</v>
      </c>
      <c r="B20" s="73"/>
      <c r="C20" s="71"/>
      <c r="D20" s="73"/>
      <c r="E20" s="73"/>
      <c r="F20" s="73"/>
      <c r="G20" s="71"/>
      <c r="H20" s="73"/>
      <c r="I20" s="69"/>
      <c r="J20" s="73"/>
      <c r="K20" s="71"/>
    </row>
    <row r="21" spans="1:11">
      <c r="A21" s="69" t="s">
        <v>136</v>
      </c>
      <c r="B21" s="73"/>
      <c r="C21" s="71" t="s">
        <v>137</v>
      </c>
      <c r="D21" s="73"/>
      <c r="E21" s="70" t="s">
        <v>138</v>
      </c>
      <c r="F21" s="73"/>
      <c r="G21" s="71"/>
      <c r="H21" s="73"/>
      <c r="I21" s="70" t="s">
        <v>139</v>
      </c>
      <c r="J21" s="73"/>
      <c r="K21" s="71">
        <v>20</v>
      </c>
    </row>
    <row r="22" spans="1:11" ht="15" customHeight="1">
      <c r="A22" s="69" t="s">
        <v>140</v>
      </c>
      <c r="B22" s="73"/>
      <c r="C22" s="71" t="s">
        <v>141</v>
      </c>
      <c r="D22" s="73"/>
      <c r="E22" s="69" t="s">
        <v>142</v>
      </c>
      <c r="F22" s="73"/>
      <c r="G22" s="71">
        <v>20</v>
      </c>
      <c r="H22" s="73"/>
      <c r="I22" s="69"/>
      <c r="J22" s="73"/>
      <c r="K22" s="71"/>
    </row>
    <row r="23" spans="1:11">
      <c r="A23" s="69" t="s">
        <v>143</v>
      </c>
      <c r="B23" s="73"/>
      <c r="C23" s="71" t="s">
        <v>144</v>
      </c>
      <c r="D23" s="73"/>
      <c r="E23" s="69" t="s">
        <v>125</v>
      </c>
      <c r="F23" s="73"/>
      <c r="G23" s="71">
        <v>23</v>
      </c>
      <c r="H23" s="73"/>
      <c r="I23" s="70" t="s">
        <v>145</v>
      </c>
      <c r="J23" s="73"/>
      <c r="K23" s="71">
        <v>30</v>
      </c>
    </row>
    <row r="24" spans="1:11">
      <c r="A24" s="69" t="s">
        <v>146</v>
      </c>
      <c r="B24" s="73"/>
      <c r="C24" s="71">
        <v>15</v>
      </c>
      <c r="D24" s="73"/>
      <c r="E24" s="69" t="s">
        <v>147</v>
      </c>
      <c r="F24" s="73"/>
      <c r="G24" s="71">
        <v>23</v>
      </c>
      <c r="H24" s="73"/>
      <c r="I24" s="69"/>
      <c r="J24" s="73"/>
      <c r="K24" s="71"/>
    </row>
    <row r="25" spans="1:11">
      <c r="A25" s="73"/>
      <c r="B25" s="73"/>
      <c r="C25" s="71"/>
      <c r="D25" s="73"/>
      <c r="E25" s="73"/>
      <c r="F25" s="73"/>
      <c r="G25" s="71"/>
      <c r="H25" s="73"/>
      <c r="I25" s="73" t="s">
        <v>148</v>
      </c>
      <c r="J25" s="73"/>
      <c r="K25" s="71"/>
    </row>
    <row r="26" spans="1:11">
      <c r="A26" s="73" t="s">
        <v>149</v>
      </c>
      <c r="B26" s="73"/>
      <c r="C26" s="71">
        <v>21</v>
      </c>
      <c r="D26" s="73"/>
      <c r="E26" s="70" t="s">
        <v>150</v>
      </c>
      <c r="F26" s="73"/>
      <c r="G26" s="71"/>
      <c r="H26" s="73"/>
      <c r="I26" s="69" t="s">
        <v>151</v>
      </c>
      <c r="J26" s="73"/>
      <c r="K26" s="71">
        <v>20</v>
      </c>
    </row>
    <row r="27" spans="1:11">
      <c r="A27" s="73"/>
      <c r="B27" s="73"/>
      <c r="C27" s="71"/>
      <c r="D27" s="73"/>
      <c r="E27" s="69" t="s">
        <v>152</v>
      </c>
      <c r="F27" s="73"/>
      <c r="G27" s="71">
        <v>20</v>
      </c>
      <c r="H27" s="73"/>
      <c r="I27" s="69" t="s">
        <v>146</v>
      </c>
      <c r="J27" s="73"/>
      <c r="K27" s="71">
        <v>16</v>
      </c>
    </row>
    <row r="28" spans="1:11">
      <c r="A28" s="73" t="s">
        <v>153</v>
      </c>
      <c r="B28" s="73"/>
      <c r="C28" s="71"/>
      <c r="D28" s="73"/>
      <c r="E28" s="69" t="s">
        <v>154</v>
      </c>
      <c r="F28" s="73"/>
      <c r="G28" s="71">
        <v>20</v>
      </c>
      <c r="H28" s="73"/>
      <c r="I28" s="69" t="s">
        <v>155</v>
      </c>
      <c r="J28" s="73"/>
      <c r="K28" s="71">
        <v>15</v>
      </c>
    </row>
    <row r="29" spans="1:11">
      <c r="A29" s="69" t="s">
        <v>156</v>
      </c>
      <c r="B29" s="73"/>
      <c r="C29" s="71">
        <v>18</v>
      </c>
      <c r="D29" s="73"/>
      <c r="E29" s="69" t="s">
        <v>157</v>
      </c>
      <c r="F29" s="73"/>
      <c r="G29" s="71">
        <v>34</v>
      </c>
      <c r="H29" s="73"/>
      <c r="I29" s="73"/>
      <c r="J29" s="73"/>
      <c r="K29" s="73"/>
    </row>
  </sheetData>
  <sheetProtection algorithmName="SHA-512" hashValue="6NFNDFxK7VClqpijif/yor+Cdz4TMfoZQIhIFCtZhp6zTBFkMSl883n3tl5n3iMFGphzSYtE6kAD8wUja9hyqQ==" saltValue="mRZwcteBKizjlpxksYOCyg==" spinCount="100000" sheet="1" objects="1" scenarios="1"/>
  <mergeCells count="3">
    <mergeCell ref="A4:K4"/>
    <mergeCell ref="A2:O2"/>
    <mergeCell ref="A1:D1"/>
  </mergeCells>
  <hyperlinks>
    <hyperlink ref="A4:K4" r:id="rId1" display="This list is adapted from the ASHRAE Equipment Life Expectancy chart_x000a_For additional information, visit ASHRAE.org " xr:uid="{1555CE08-1595-482B-89EE-F096B48D944C}"/>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433BCC7571CE41BF127BAC8B7FB703" ma:contentTypeVersion="15" ma:contentTypeDescription="Create a new document." ma:contentTypeScope="" ma:versionID="8d0cde7d6cc783a31e4eec8778c3034c">
  <xsd:schema xmlns:xsd="http://www.w3.org/2001/XMLSchema" xmlns:xs="http://www.w3.org/2001/XMLSchema" xmlns:p="http://schemas.microsoft.com/office/2006/metadata/properties" xmlns:ns2="0f1e31c9-19a2-42bd-b88f-07f6e81b6e73" xmlns:ns3="b9db4639-4c87-4245-95f9-047706199112" targetNamespace="http://schemas.microsoft.com/office/2006/metadata/properties" ma:root="true" ma:fieldsID="1407dc004f36b5297f97b5c394e5f479" ns2:_="" ns3:_="">
    <xsd:import namespace="0f1e31c9-19a2-42bd-b88f-07f6e81b6e73"/>
    <xsd:import namespace="b9db4639-4c87-4245-95f9-0477061991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e31c9-19a2-42bd-b88f-07f6e81b6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fafd8c6-40d2-456d-aa62-e18fefc5cdf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db4639-4c87-4245-95f9-0477061991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9124516-688f-4fa2-baa5-0789bf555b28}" ma:internalName="TaxCatchAll" ma:showField="CatchAllData" ma:web="b9db4639-4c87-4245-95f9-047706199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f1e31c9-19a2-42bd-b88f-07f6e81b6e73">
      <Terms xmlns="http://schemas.microsoft.com/office/infopath/2007/PartnerControls"/>
    </lcf76f155ced4ddcb4097134ff3c332f>
    <TaxCatchAll xmlns="b9db4639-4c87-4245-95f9-0477061991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0B95AC-85FF-4495-9FC6-AEE1C1673CC7}"/>
</file>

<file path=customXml/itemProps2.xml><?xml version="1.0" encoding="utf-8"?>
<ds:datastoreItem xmlns:ds="http://schemas.openxmlformats.org/officeDocument/2006/customXml" ds:itemID="{06F2F010-DFDA-4D72-BC2C-B809C3B42DCF}"/>
</file>

<file path=customXml/itemProps3.xml><?xml version="1.0" encoding="utf-8"?>
<ds:datastoreItem xmlns:ds="http://schemas.openxmlformats.org/officeDocument/2006/customXml" ds:itemID="{146B7436-280A-481D-A7E8-3D83E6753C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2021-06-25T21:25:59Z</dcterms:created>
  <dcterms:modified xsi:type="dcterms:W3CDTF">2025-08-29T20:00:37Z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0x0101008E433BCC7571CE41BF127BAC8B7FB703</vt:lpwstr>
  </property>
  <property fmtid="{D5CDD505-2E9C-101B-9397-08002B2CF9AE}" pid="3" name="MediaServiceImageTags">
    <vt:lpwstr/>
  </property>
</Properties>
</file>